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20年明细表" sheetId="3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<sst xmlns="http://schemas.openxmlformats.org/spreadsheetml/2006/main" count="873">
  <si>
    <t>附件2</t>
  </si>
  <si>
    <t>中方县2020年脱贫攻坚项目库建设批复表</t>
  </si>
  <si>
    <t xml:space="preserve">                                                                                                                             单位：万元、人                                                                                        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</si>
  <si>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</si>
  <si>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</si>
  <si>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</si>
  <si>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</si>
  <si>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</si>
  <si>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</si>
  <si>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</si>
  <si>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</si>
  <si>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</t>
  </si>
  <si>
    <t xml:space="preserve">筹资方式 </t>
  </si>
  <si>
    <t>受益对象</t>
  </si>
  <si>
    <t>绩效目标</t>
  </si>
  <si>
    <t>贫困户参与度</t>
  </si>
  <si>
    <t>带贫减贫机制</t>
  </si>
  <si>
    <t>备注</t>
  </si>
  <si>
    <t>计划开工时间</t>
  </si>
  <si>
    <t>计划完工时间</t>
  </si>
  <si>
    <t>贫困人口</t>
  </si>
  <si>
    <t>非贫困人口</t>
  </si>
  <si>
    <t>巩固提升脱贫人口数</t>
  </si>
  <si>
    <t>贫困人口人均增收金额</t>
  </si>
  <si>
    <t>群众认可度</t>
  </si>
  <si>
    <t>总合计</t>
  </si>
  <si>
    <t>一、产业扶贫</t>
  </si>
  <si>
    <t>蒿吉坪乡吉都堂村青钱柳种植项目</t>
  </si>
  <si>
    <t>产业扶贫</t>
  </si>
  <si>
    <t>新建</t>
  </si>
  <si>
    <t>吉都堂村</t>
  </si>
  <si>
    <t>村支两委</t>
  </si>
  <si>
    <t>新建青钱柳茶叶种植项目，预计种植190亩。</t>
  </si>
  <si>
    <t>财政资金</t>
  </si>
  <si>
    <t>在丰产正常年份下，预计产量每亩200斤，收益每亩8000元，群众满意度95%以上。</t>
  </si>
  <si>
    <t>蒿吉坪乡助溪村青钱柳种植项目　</t>
  </si>
  <si>
    <t>助溪村</t>
  </si>
  <si>
    <t>　新建青钱柳种植项目，预计发展143亩。</t>
  </si>
  <si>
    <t>在丰产正常年份下，预计产量每亩600斤，收益每亩3000元，群众满意度98%以上。</t>
  </si>
  <si>
    <t>桥头村茶叶种植项目</t>
  </si>
  <si>
    <t>桥头村</t>
  </si>
  <si>
    <t>463亩</t>
  </si>
  <si>
    <t>鼓励贫困户种植茶叶510亩</t>
  </si>
  <si>
    <t>花桥镇龙场村优质青钱柳茶叶植项目建设</t>
  </si>
  <si>
    <t>花桥镇龙场村</t>
  </si>
  <si>
    <t>鼓励引导村民两年青钱柳等优质水果165亩。</t>
  </si>
  <si>
    <t>预计三年试产，五年丰产后每亩产量20斤以上，亩产值8000元以上，每亩净收入4000元，人均增收836元。</t>
  </si>
  <si>
    <t>葡萄种植</t>
  </si>
  <si>
    <t>种植</t>
  </si>
  <si>
    <t>扩建</t>
  </si>
  <si>
    <t>思坪村</t>
  </si>
  <si>
    <t>18亩　</t>
  </si>
  <si>
    <t>扩建10亩</t>
  </si>
  <si>
    <t>花桥镇排叶村高山云雾葡萄种植项目建设</t>
  </si>
  <si>
    <t>改建大棚</t>
  </si>
  <si>
    <t>花桥镇排叶村</t>
  </si>
  <si>
    <t>引导高山云雾葡萄改建成避雨大棚栽培120亩</t>
  </si>
  <si>
    <t>预计改建后每亩产量6000斤以上，亩产值9000元以上，每亩净收入5000元，</t>
  </si>
  <si>
    <t>中方镇芭蕉村大棚刺葡萄种植扶贫项目</t>
  </si>
  <si>
    <t>扶贫产业</t>
  </si>
  <si>
    <t>芭蕉村</t>
  </si>
  <si>
    <t>大棚刺葡萄种植24亩</t>
  </si>
  <si>
    <t>丰产正常年份，葡萄亩产4500斤，每亩收益3600元，满意度95%</t>
  </si>
  <si>
    <t>中方镇陈家湾村大棚葡萄种植项目</t>
  </si>
  <si>
    <t>扩建及新建</t>
  </si>
  <si>
    <t>陈家湾村</t>
  </si>
  <si>
    <t>种植大棚葡萄60亩</t>
  </si>
  <si>
    <t>葡萄丰产期亩产2000斤，按3元/斤计算，每亩收益6000元，满意度95%</t>
  </si>
  <si>
    <t>中方镇冯家湾村大棚葡萄种植项目</t>
  </si>
  <si>
    <t>冯家湾村</t>
  </si>
  <si>
    <t>大棚葡萄种植26亩</t>
  </si>
  <si>
    <t>丰产期亩产3000斤，每亩收益6000元，满意度95%</t>
  </si>
  <si>
    <t>中方镇牌楼村大棚葡萄种植项目</t>
  </si>
  <si>
    <t>牌楼村</t>
  </si>
  <si>
    <t>大棚葡萄种植66.5亩</t>
  </si>
  <si>
    <t>亩产4700斤，每亩收益4500元，满意度95%</t>
  </si>
  <si>
    <t>中方镇塔灯田村大棚葡萄种植项目</t>
  </si>
  <si>
    <t>塔灯田村</t>
  </si>
  <si>
    <t>40.5亩</t>
  </si>
  <si>
    <t>水果丰产期亩产2000斤，每亩收益4000元，满意度95%</t>
  </si>
  <si>
    <t>中方镇竹站村大棚刺葡萄种植项目</t>
  </si>
  <si>
    <t>竹站村</t>
  </si>
  <si>
    <t>大棚刺葡萄种植17亩</t>
  </si>
  <si>
    <t>丰产期亩产4500斤，每亩收益3850元，满意度95%</t>
  </si>
  <si>
    <t>新建镇牛眠口村大棚香葱等蔬菜种植项目</t>
  </si>
  <si>
    <t>新建镇牛眠口村</t>
  </si>
  <si>
    <t>鼓励引导村民在两年内新栽种大棚香葱等蔬菜18亩。</t>
  </si>
  <si>
    <t>2019年到2020年这两年中，种植大棚香葱等优质蔬菜24亩，每亩收益3000元，人均年增收1000元。</t>
  </si>
  <si>
    <t>大棚食用菌</t>
  </si>
  <si>
    <t>新建　</t>
  </si>
  <si>
    <t>黄松坳村　</t>
  </si>
  <si>
    <t>大棚食用菌种植19亩</t>
  </si>
  <si>
    <r>
      <rPr>
        <sz val="10"/>
        <rFont val="宋体"/>
        <charset val="134"/>
      </rPr>
      <t>通过新建食用菌大棚项目使贫困户人均增收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元</t>
    </r>
  </si>
  <si>
    <t>桥上村蔬菜种植项目</t>
  </si>
  <si>
    <t>桥上村</t>
  </si>
  <si>
    <t>大棚蔬菜种植20亩</t>
  </si>
  <si>
    <t>项目建成后，亩产6000斤， 亩产纯收入3000元，受益贫困人口377人，参与项目贫困人口人均年收入增加390元，满意度95%　</t>
  </si>
  <si>
    <t>五里村蔬菜种植项目</t>
  </si>
  <si>
    <t>五里村</t>
  </si>
  <si>
    <t>大棚蔬菜种植21亩</t>
  </si>
  <si>
    <t>　项目建成后，亩产量6000  斤，纯收入4000元，受益人口485人参与项目人均年入增加579元，满意度95%</t>
  </si>
  <si>
    <t>蔬菜种植</t>
  </si>
  <si>
    <t>泸阳村</t>
  </si>
  <si>
    <t>大棚蔬菜种植22亩</t>
  </si>
  <si>
    <t>丰产期正常产量每亩600斤，人均受益1450元。</t>
  </si>
  <si>
    <t>优质蔬菜种植项目</t>
  </si>
  <si>
    <t>和平村</t>
  </si>
  <si>
    <t>大棚蔬菜种植23亩</t>
  </si>
  <si>
    <t>项目建成后，亩产纯收入4000元，巩固脱贫人数157人，人均收益600元，满意度95%</t>
  </si>
  <si>
    <t>铜鼎镇罗家冲村产业扶贫大棚蔬菜种植项目</t>
  </si>
  <si>
    <t>扶贫项目</t>
  </si>
  <si>
    <t>罗家冲村</t>
  </si>
  <si>
    <t>大棚蔬菜种植24亩</t>
  </si>
  <si>
    <t>每年亩产6000斤，每亩收益9000元，共收益28万元</t>
  </si>
  <si>
    <t>产业扶贫大棚蔬菜种植项目</t>
  </si>
  <si>
    <t>青市村</t>
  </si>
  <si>
    <t>大棚蔬菜种植25亩</t>
  </si>
  <si>
    <t>每年亩产6000斤，每亩收益9000元，共收益34.695万元</t>
  </si>
  <si>
    <t>铜鼎镇重义溪村产业扶贫大棚蔬菜种植项目</t>
  </si>
  <si>
    <t>重义溪村</t>
  </si>
  <si>
    <t>大棚蔬菜种植26亩</t>
  </si>
  <si>
    <t>铜鼎镇蛮田村产业扶贫大棚蔬菜种植项目</t>
  </si>
  <si>
    <t>蛮田村</t>
  </si>
  <si>
    <t>大棚蔬菜种植27亩</t>
  </si>
  <si>
    <t>铜鼎镇铜鼎村产业扶贫大棚蔬菜种植项目</t>
  </si>
  <si>
    <t>铜鼎村</t>
  </si>
  <si>
    <t>大棚蔬菜种植28亩</t>
  </si>
  <si>
    <t>每年亩产6000斤，每亩收益5000元，共收益30万元</t>
  </si>
  <si>
    <t>花桥镇洞竹山村——大棚西红柿</t>
  </si>
  <si>
    <t>花桥镇洞竹山村</t>
  </si>
  <si>
    <t>大棚西红柿种植29亩</t>
  </si>
  <si>
    <t>正常生产，年利税达20万元</t>
  </si>
  <si>
    <t>中方镇白良村大棚蔬菜种植项目</t>
  </si>
  <si>
    <t>白良村</t>
  </si>
  <si>
    <t>预计每亩产量5000斤，收益每亩5000元，满意度95%</t>
  </si>
  <si>
    <t>中方镇白良村马家盘种植苦瓜种植项目</t>
  </si>
  <si>
    <t>白良村马家盘</t>
  </si>
  <si>
    <t>种植苦瓜31亩</t>
  </si>
  <si>
    <t>每亩报产2000斤，收入4000元，共可增收80000元，纯情收入16000元</t>
  </si>
  <si>
    <t>中方镇柑子园村大棚蔬菜种植项目</t>
  </si>
  <si>
    <t>柑子园村</t>
  </si>
  <si>
    <t>香葱种植20亩</t>
  </si>
  <si>
    <t>亩产1500斤，每亩收益4500元，共收益76500元，满意度95%。</t>
  </si>
  <si>
    <t>中方镇柑子园村香葱种植项目</t>
  </si>
  <si>
    <t>中方镇柑子园村</t>
  </si>
  <si>
    <t>香葱种植33亩</t>
  </si>
  <si>
    <t>丰产期亩产1000斤，每亩收益3000元，满意度95%</t>
  </si>
  <si>
    <t>700元</t>
  </si>
  <si>
    <t>中方镇栗山村中秋酥脆栆种植项目</t>
  </si>
  <si>
    <t>栗山村</t>
  </si>
  <si>
    <t>中秋酥脆栆种植5亩</t>
  </si>
  <si>
    <t>中方镇荆坪村大棚蔬菜种植项目</t>
  </si>
  <si>
    <t>荆坪村</t>
  </si>
  <si>
    <t>大棚蔬菜种植17.6</t>
  </si>
  <si>
    <t>亩产3000斤，每亩收益6000元，满意度95%</t>
  </si>
  <si>
    <t>中方镇龙井村大棚蔬菜种植项目</t>
  </si>
  <si>
    <t>龙井村</t>
  </si>
  <si>
    <t>大棚蔬菜种植19亩</t>
  </si>
  <si>
    <t>蔬菜亩产5000斤，每亩收益6000元，满意度95%</t>
  </si>
  <si>
    <t>中方镇炉亭坳村大棚蔬菜种植项目</t>
  </si>
  <si>
    <t>炉亭坳村</t>
  </si>
  <si>
    <t>大棚蔬菜种植64亩</t>
  </si>
  <si>
    <t>亩产4000斤，每亩收益4500元，满意度95%</t>
  </si>
  <si>
    <t>中方镇牌楼村大棚蔬菜种植项目</t>
  </si>
  <si>
    <t>120亩</t>
  </si>
  <si>
    <t>每亩产值2000元，纯收益1000元，120亩可增加纯收入120000元。增加贫困人口收入，巩固脱贫成果，提高群众满意度</t>
  </si>
  <si>
    <t>中方镇桥亭村大棚蔬菜种值项目</t>
  </si>
  <si>
    <t>桥亭村油榨冲</t>
  </si>
  <si>
    <t>55亩</t>
  </si>
  <si>
    <t>通过基地带动，增加农民收入</t>
  </si>
  <si>
    <t>中方镇桥亭村大棚西红杮种植项目</t>
  </si>
  <si>
    <t>桥亭村</t>
  </si>
  <si>
    <t>大棚蔬菜种植40亩</t>
  </si>
  <si>
    <t>预计亩产10000斤，每亩收益6000元，满意度95%</t>
  </si>
  <si>
    <t>中方镇水牛田村大棚蔬菜及酥脆枣种植项目</t>
  </si>
  <si>
    <t>改造</t>
  </si>
  <si>
    <t>中方镇站坪村</t>
  </si>
  <si>
    <t>32亩</t>
  </si>
  <si>
    <t>62.5﹪</t>
  </si>
  <si>
    <t>中方镇顺福村优质大棚蔬菜种植项目</t>
  </si>
  <si>
    <t>顺福村</t>
  </si>
  <si>
    <t>33.6亩</t>
  </si>
  <si>
    <t>亩产3000斤，亩收益3000元，满意度95%</t>
  </si>
  <si>
    <t>中方镇塔灯田村大棚蔬菜种植项目</t>
  </si>
  <si>
    <t>3亩</t>
  </si>
  <si>
    <t>每亩报产2000斤，收入4000元，共可增收12000元，纯情收入10000元</t>
  </si>
  <si>
    <t>中方镇塘家田村大棚蔬菜种植项目</t>
  </si>
  <si>
    <t>塘家田村坨田湾</t>
  </si>
  <si>
    <t>50亩</t>
  </si>
  <si>
    <t>每亩产值3000元，全年产值15万元，纯收益5万元</t>
  </si>
  <si>
    <t>塘家田村</t>
  </si>
  <si>
    <t>亩产3000斤，每亩收益4000元，满意度95%</t>
  </si>
  <si>
    <t>中方镇铜锣村大棚蔬菜种植扶贫项目</t>
  </si>
  <si>
    <t>铜锣村</t>
  </si>
  <si>
    <t>大棚蔬菜种植11亩</t>
  </si>
  <si>
    <t>预计亩产3000斤，每亩收益6000元。</t>
  </si>
  <si>
    <t>中方镇岩头元村大棚蔬菜及马蒂种植项目</t>
  </si>
  <si>
    <t>岩头元村新田、牛玉</t>
  </si>
  <si>
    <t>100亩</t>
  </si>
  <si>
    <t>每亩收益2000元，纯利1000元，100亩纯收益100000元</t>
  </si>
  <si>
    <t>中方镇岩头园村大棚蔬菜种植项目</t>
  </si>
  <si>
    <t>新建扩建</t>
  </si>
  <si>
    <t>岩头园村</t>
  </si>
  <si>
    <t>大棚蔬菜种植13亩</t>
  </si>
  <si>
    <t>亩产2000斤，每亩收益4400元，满意度95%</t>
  </si>
  <si>
    <t>中方镇长塘村大棚蔬菜种植项目</t>
  </si>
  <si>
    <t>长塘村</t>
  </si>
  <si>
    <t>预计香葱10亩，亩产1500斤，每亩收益4500元，共收益45000元。</t>
  </si>
  <si>
    <t>中方镇中方村大棚蔬菜种植扶贫项目</t>
  </si>
  <si>
    <t>中方村</t>
  </si>
  <si>
    <t>预计亩产3000斤，每亩收益6000元，满意度95%</t>
  </si>
  <si>
    <t>种植大棚西红柿20亩</t>
  </si>
  <si>
    <t>大棚蔬菜种植55亩</t>
  </si>
  <si>
    <t>9.0</t>
  </si>
  <si>
    <t>蒿吉坪瑶族乡桃江村黄桃种植项目</t>
  </si>
  <si>
    <t>桃江村</t>
  </si>
  <si>
    <t>新建金银花项目150亩，钩藤45亩，预计共发展195亩。</t>
  </si>
  <si>
    <t>在丰产正常年份下，预计产量每亩4000斤，收益每亩7000元，群众满意度95%以上。</t>
  </si>
  <si>
    <t>新路河镇坪坳村黄金贡柚种植项目</t>
  </si>
  <si>
    <t>坪坳村</t>
  </si>
  <si>
    <t>新建黄金贡柚250亩</t>
  </si>
  <si>
    <t>丰产正常年份，产量每亩3500斤、收益每亩7000元，满意度100%</t>
  </si>
  <si>
    <t>新路河镇新路河村香柚种植项目</t>
  </si>
  <si>
    <t>新路河村</t>
  </si>
  <si>
    <t>新建香柚250亩</t>
  </si>
  <si>
    <t>新路河镇小湾坪村黄桃种植项目</t>
  </si>
  <si>
    <t>小湾坪村</t>
  </si>
  <si>
    <t>新建黄桃80亩</t>
  </si>
  <si>
    <t>丰产正常年份，勾藤产量每亩500斤、，黄桃产量3500斤，收益每亩3000元，满意度100%</t>
  </si>
  <si>
    <t>新路河镇合兴村黄金贡柚种植项目</t>
  </si>
  <si>
    <t>合兴村</t>
  </si>
  <si>
    <t>新建黄金贡柚60亩</t>
  </si>
  <si>
    <t>新路河镇澄渡江村冬桃种植项目</t>
  </si>
  <si>
    <t>澄渡江村</t>
  </si>
  <si>
    <t>新建冬桃20亩</t>
  </si>
  <si>
    <t>新路河镇字溪村柚子种植项目</t>
  </si>
  <si>
    <t>字溪村</t>
  </si>
  <si>
    <t>新建柚子120亩</t>
  </si>
  <si>
    <t>新路河镇大竹村黄金贡柚种植项目</t>
  </si>
  <si>
    <t>大竹村</t>
  </si>
  <si>
    <t>新建黄金贡柚20亩</t>
  </si>
  <si>
    <t>新路河镇里垄村猕猴桃种植项目</t>
  </si>
  <si>
    <t>里垄村</t>
  </si>
  <si>
    <t>新建狝猴桃20亩</t>
  </si>
  <si>
    <t>新路河镇鱼龙桥村黄桃种植项目</t>
  </si>
  <si>
    <t>鱼龙桥村</t>
  </si>
  <si>
    <t>新建黄桃12亩</t>
  </si>
  <si>
    <t>新建镇康龙村黄桃等优质水果种植项目建设</t>
  </si>
  <si>
    <t>新建镇康龙村</t>
  </si>
  <si>
    <t>鼓励引导村民两年间新栽种黄桃等优质水果66亩。</t>
  </si>
  <si>
    <t>预计三年试产，四年丰产后每亩产量3000斤以上，亩产值7000元以上，每亩净收入2000元，人均增收800元。</t>
  </si>
  <si>
    <t>新建镇干冲村优质水果种植项目建设</t>
  </si>
  <si>
    <t>新建镇干冲村</t>
  </si>
  <si>
    <t>鼓励引导村民两年间新栽种黄桃等优质水果67亩。</t>
  </si>
  <si>
    <t>新建镇小岩村黄桃等优质水果种植项目</t>
  </si>
  <si>
    <t>新建镇小岩村</t>
  </si>
  <si>
    <t>优质黄桃种植40亩</t>
  </si>
  <si>
    <t>预计亩产3000斤，亩收益2000元，人均收益800元。</t>
  </si>
  <si>
    <t>新建镇黄金村黄桃等优质水果种植项目</t>
  </si>
  <si>
    <t>新建镇黄金村</t>
  </si>
  <si>
    <t>鼓励引导村民两年间新栽种黄桃、八月果等优质水果200亩。</t>
  </si>
  <si>
    <t>2019年2020年底，建成黄桃150亩（亩产4000斤左右）、种植八月果50亩（亩产5000斤左右）等优质水果，人均增收750元，带动村民种植的积极性，鼓励发展，提高收入。</t>
  </si>
  <si>
    <t>新建镇黑禾田村手掰橙、高山葡萄等优质水果项目</t>
  </si>
  <si>
    <t>新建镇黑禾田村</t>
  </si>
  <si>
    <t>种植手掰橙等优质水果50亩。</t>
  </si>
  <si>
    <t>2019-2020年鼓励贫困户及村民自主发展优质水果产业，每年每亩产4千斤，收入达8000元，人均增收1800元。</t>
  </si>
  <si>
    <t>新建镇新建村柚子等优质水果种植项目</t>
  </si>
  <si>
    <t>新建镇新建村</t>
  </si>
  <si>
    <t>鼓励引导村民两年间新栽种植黄桃、早香柚等优质水果350亩，带动乡村特色水果发展，同时带动村民种植优质水果的积极性。</t>
  </si>
  <si>
    <t>2019年到2020年建成350亩优质水果基地，预计2023年初产，亩产值净收入0.3万元，年产值105万元，人均增收2000元。</t>
  </si>
  <si>
    <t>大棚蔬菜种植72亩</t>
  </si>
  <si>
    <t>铁坡镇板溪村油茶种植项目</t>
  </si>
  <si>
    <t>板溪村</t>
  </si>
  <si>
    <t>扩建金秋梨73亩</t>
  </si>
  <si>
    <t>丰产正常年份，产量每亩60斤、收益每亩3000元，满意度95%</t>
  </si>
  <si>
    <t xml:space="preserve">铁坡镇活龙村金秋梨种植项目   </t>
  </si>
  <si>
    <t>活龙村</t>
  </si>
  <si>
    <t>扩建金秋梨27亩</t>
  </si>
  <si>
    <t>丰产正常年份，产量每亩3000斤、收益每亩3000元，满意度95%</t>
  </si>
  <si>
    <t>铁坡镇梨花村黄桃种植项目</t>
  </si>
  <si>
    <t>梨花村</t>
  </si>
  <si>
    <t>扩建黄桃25亩</t>
  </si>
  <si>
    <t>铁坡镇培丰村黄桃种植项目</t>
  </si>
  <si>
    <t>培丰村</t>
  </si>
  <si>
    <t>扩建黄桃10亩</t>
  </si>
  <si>
    <t>黄桃产量每亩3500斤、收益每亩7000元，满意度95%</t>
  </si>
  <si>
    <t>中方镇乌溪村黄桃种植项目</t>
  </si>
  <si>
    <t>乌溪村</t>
  </si>
  <si>
    <t>黄桃种植42亩</t>
  </si>
  <si>
    <t>丰产期亩产3000斤，收益1100元/亩；满意度95%</t>
  </si>
  <si>
    <t>中方镇站坪村酥脆枣种植扶贫项目</t>
  </si>
  <si>
    <t>站坪村</t>
  </si>
  <si>
    <t>项目实施后可以带动87人贫困人口发展产业，丰产期亩产量3000斤，亩收益1000元，满意度95%</t>
  </si>
  <si>
    <t>桐木镇柑橘种植</t>
  </si>
  <si>
    <t>宝寨村　</t>
  </si>
  <si>
    <t>柑橘种植79亩</t>
  </si>
  <si>
    <r>
      <rPr>
        <sz val="10"/>
        <rFont val="宋体"/>
        <charset val="134"/>
      </rPr>
      <t>通过种植，使宝寨村年人均增收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元以上　　</t>
    </r>
  </si>
  <si>
    <t>桐木镇黄桃种植</t>
  </si>
  <si>
    <t>种植　</t>
  </si>
  <si>
    <t>丰坡村　</t>
  </si>
  <si>
    <t>黄桃种植80亩</t>
  </si>
  <si>
    <t>通过优质水果项目建设，带动全村人民种植热情使丰坡村年人均增收200元以上　</t>
  </si>
  <si>
    <t>蒿吉坪乡干田垅村金银花种植项目</t>
  </si>
  <si>
    <t>干田垅村</t>
  </si>
  <si>
    <t>新建金银花种植项目，预计发展23亩，</t>
  </si>
  <si>
    <t>在丰产正常年份下，金银花预计产量每亩600斤，收益每亩3000元；，群众满意度95%以上。</t>
  </si>
  <si>
    <t>新建镇康龙村鱼腥草等优质中药材种植项目</t>
  </si>
  <si>
    <t>鼓励引导村民两年间新栽种鱼腥草等优质中药材40亩。</t>
  </si>
  <si>
    <t>亩产5000斤左右斤，每亩产值1.2万元，人均增收1200元。</t>
  </si>
  <si>
    <t>新建镇牛眠口村鱼腥草等中药材种植项目</t>
  </si>
  <si>
    <t>鼓励引导村民在两年内新栽种鱼腥草等优质中草药材10亩。</t>
  </si>
  <si>
    <t>在2019年到2020年，整合资源，新栽种鱼腥草等优质中药材160亩，每亩收益3000元，总收益24万，人均年收益1200元。</t>
  </si>
  <si>
    <t>新建镇黄金村鱼腥草优质中药材种植项目</t>
  </si>
  <si>
    <t>鼓励引导村民两年间新栽种鱼腥草等优质中药材84亩。</t>
  </si>
  <si>
    <t>新建镇黑禾田村种植鱼腥草等中药项目</t>
  </si>
  <si>
    <t>种植鱼腥草等中药10亩。</t>
  </si>
  <si>
    <t>2019-2020年鼓励贫困户及村民自主发展产业，每年每亩产4000斤，收入达10000元，人均增收1200元。</t>
  </si>
  <si>
    <t>新建镇新建村鱼腥草等优质中药材种植项目</t>
  </si>
  <si>
    <t>鼓励引导村民两年间新栽种植鱼腥草等优质中药材40亩提高村民的生产积极性，发展科学可持续发展的种植。</t>
  </si>
  <si>
    <t>2019年到2020年共种植450亩鱼腥草，亩产值净收入0.4万元，总产值180万元，人均增收1200元。</t>
  </si>
  <si>
    <t>中方镇板山场村鱼腥草等中药材种植项目</t>
  </si>
  <si>
    <t>板山场村</t>
  </si>
  <si>
    <t>鱼腥草等中药材158亩</t>
  </si>
  <si>
    <t>年产量每亩5000斤，每亩收益1200元，满意度95%</t>
  </si>
  <si>
    <t>中方镇乌溪村中药材鱼腥草种植项目</t>
  </si>
  <si>
    <t>中药材鱼腥草84亩</t>
  </si>
  <si>
    <t>亩产3000斤，收益1100元/亩；满意度95%</t>
  </si>
  <si>
    <t>中方镇岩头园村中药材鱼腥草种植项目</t>
  </si>
  <si>
    <t>中药材鱼腥草种植70亩</t>
  </si>
  <si>
    <t>年产量每亩3000斤，每亩收益1000元，满意度95%</t>
  </si>
  <si>
    <t>中方镇长塘村中药材种植项目</t>
  </si>
  <si>
    <t>长塘村坎冲、大湾</t>
  </si>
  <si>
    <t>百合20亩、茯苓6亩</t>
  </si>
  <si>
    <t>百合预计亩产2000公斤亩收益150000元，共收益300000元，预计亩缠500公斤，收益4000元，共计24000元</t>
  </si>
  <si>
    <t>中方镇长远村中药材鱼腥草种植项目</t>
  </si>
  <si>
    <t>长远村红岩溪垄和长远垄</t>
  </si>
  <si>
    <t>中药材鱼腥草种植18亩</t>
  </si>
  <si>
    <t>预计每35000斤，收益每亩1000元，满意度95%</t>
  </si>
  <si>
    <t>铁坡镇板溪村金银花种植项目</t>
  </si>
  <si>
    <t>扩建金银花20亩</t>
  </si>
  <si>
    <t>丰产正常年份，产量每亩500斤、收益每亩2000元，满意度95%</t>
  </si>
  <si>
    <t xml:space="preserve">铁坡镇活龙村金银花种植项目   </t>
  </si>
  <si>
    <t>扩建金银花40亩</t>
  </si>
  <si>
    <t>铁坡镇江坪村金银花种植项目</t>
  </si>
  <si>
    <t>江坪村</t>
  </si>
  <si>
    <t>42亩</t>
  </si>
  <si>
    <t>产业发展</t>
  </si>
  <si>
    <t>300元</t>
  </si>
  <si>
    <t xml:space="preserve">铁坡镇金银村金银花种植项目   </t>
  </si>
  <si>
    <t>金银村</t>
  </si>
  <si>
    <t>扩建金银花37亩</t>
  </si>
  <si>
    <t xml:space="preserve">铁坡镇锦溪村金银花种植项目   </t>
  </si>
  <si>
    <t>锦溪村</t>
  </si>
  <si>
    <t>扩建金银花10亩</t>
  </si>
  <si>
    <t>铁坡镇梨花村金银花种植项目</t>
  </si>
  <si>
    <t xml:space="preserve">铁坡镇阳丰村金银花种植项目   </t>
  </si>
  <si>
    <t>阳丰村</t>
  </si>
  <si>
    <t>扩建金银花11亩</t>
  </si>
  <si>
    <t>铁坡镇杨柳村种植金银花项目</t>
  </si>
  <si>
    <t>杨柳村</t>
  </si>
  <si>
    <t>扩建金银花100亩</t>
  </si>
  <si>
    <t>铁坡镇培丰村金银花种植项目</t>
  </si>
  <si>
    <t>提质改造</t>
  </si>
  <si>
    <t>扩建金银花118亩</t>
  </si>
  <si>
    <t>丰产正常年份，产量每亩600斤、收益每亩3000元，满意度95%</t>
  </si>
  <si>
    <t xml:space="preserve">铁坡镇铁坡村产业扶贫金银花种植项目 </t>
  </si>
  <si>
    <t>提质改造、新建</t>
  </si>
  <si>
    <t>铁坡村</t>
  </si>
  <si>
    <t>扩建金银花25亩</t>
  </si>
  <si>
    <t>花桥镇花桥村——怀化花桥佬豆制品有限责任公司</t>
  </si>
  <si>
    <t>花桥镇花桥村</t>
  </si>
  <si>
    <t>建成400平方米两层楼厂房，购置豆制品制造生产设备，试产</t>
  </si>
  <si>
    <t>正常生产，年利税达30万元</t>
  </si>
  <si>
    <t>中方镇陈家湾村大禾哥经济林产业园建设项目</t>
  </si>
  <si>
    <t>陈家湾村大禾哥</t>
  </si>
  <si>
    <t>年纯收入20万元</t>
  </si>
  <si>
    <t>中方镇陈家湾村洞门厂房出租项目</t>
  </si>
  <si>
    <t>69元</t>
  </si>
  <si>
    <t>中方镇陈家湾村水产养殖项目</t>
  </si>
  <si>
    <t>陈家湾村曾家湾组</t>
  </si>
  <si>
    <t>10亩</t>
  </si>
  <si>
    <t>年纯收入50万元</t>
  </si>
  <si>
    <t>中方镇冯家湾村产业扶贫楠竹栽培项目</t>
  </si>
  <si>
    <t>现水湾组村集体园艺场</t>
  </si>
  <si>
    <t>解决群众就业、创收渠道</t>
  </si>
  <si>
    <t>中方镇板山场村香菇大棚及菌棒培育项目</t>
  </si>
  <si>
    <t>板山场村古牛岩组</t>
  </si>
  <si>
    <t>建香菇大棚10个</t>
  </si>
  <si>
    <t>亩产10300斤，收益20000元，满意度100%</t>
  </si>
  <si>
    <t>中方镇炉亭坳村原马家溪乡村旅游扶贫点升级改造亮化工程项目</t>
  </si>
  <si>
    <t>炉亭坳村原马家溪村7个生产小组</t>
  </si>
  <si>
    <t>解决周家冲组及附近村民出行方便问题，更好地为群众生产生活提供保障，提升群众满意度。</t>
  </si>
  <si>
    <t>铁坡镇锦溪村中学香菇变种加工及大棚维修</t>
  </si>
  <si>
    <t>维修及新建</t>
  </si>
  <si>
    <t>11个大棚</t>
  </si>
  <si>
    <t>巩固增收产业</t>
  </si>
  <si>
    <t>铁坡镇阳丰村青架凹产业基地建设项目</t>
  </si>
  <si>
    <t>500亩</t>
  </si>
  <si>
    <t>产业开发</t>
  </si>
  <si>
    <t>蒿吉坪瑶族乡三岔溪村油茶种植项目</t>
  </si>
  <si>
    <t>三岔溪村</t>
  </si>
  <si>
    <t>新建油茶，预计发展128亩。</t>
  </si>
  <si>
    <t>296</t>
  </si>
  <si>
    <t>在丰产正常年份下，预计产量每亩60斤，收益每亩3000元，群众满意度95%以上。</t>
  </si>
  <si>
    <t>95%</t>
  </si>
  <si>
    <t>1300</t>
  </si>
  <si>
    <t>蒿吉坪瑶族乡罗洪村油茶产业种植项目</t>
  </si>
  <si>
    <t>罗洪村</t>
  </si>
  <si>
    <t>新建油茶，预计发展326亩。</t>
  </si>
  <si>
    <t>752</t>
  </si>
  <si>
    <t>100%</t>
  </si>
  <si>
    <t>接龙镇新庄村油茶种植项目</t>
  </si>
  <si>
    <t>新庄村</t>
  </si>
  <si>
    <t>新建油茶，预计发展100.7亩。</t>
  </si>
  <si>
    <t>265</t>
  </si>
  <si>
    <t>丰产正常年份，产量每亩60斤，收益每亩3000元，满意度95%。</t>
  </si>
  <si>
    <t>3000</t>
  </si>
  <si>
    <t>接龙镇龙溪村油茶种植项目</t>
  </si>
  <si>
    <t>龙溪村</t>
  </si>
  <si>
    <t>新建油茶，预计发展89.7亩。</t>
  </si>
  <si>
    <t>236</t>
  </si>
  <si>
    <t>65%</t>
  </si>
  <si>
    <t>接龙镇卧龙村油茶种植项目</t>
  </si>
  <si>
    <t>新建油茶，预计发展168亩。</t>
  </si>
  <si>
    <t>443</t>
  </si>
  <si>
    <t>接龙镇老屋村油茶种植项目</t>
  </si>
  <si>
    <t>老屋村</t>
  </si>
  <si>
    <t>新建油茶，预计发展140.2亩。</t>
  </si>
  <si>
    <t>369</t>
  </si>
  <si>
    <t>60%</t>
  </si>
  <si>
    <t>中方镇芭蕉村油茶种植扶贫项目</t>
  </si>
  <si>
    <t>新建油茶，预计发展22亩。</t>
  </si>
  <si>
    <t>58</t>
  </si>
  <si>
    <t>丰产期油茶产量每亩60斤，每亩收益3000元，满意度95%。</t>
  </si>
  <si>
    <t>97%</t>
  </si>
  <si>
    <t>1500</t>
  </si>
  <si>
    <t>中方镇板山场村优质油茶种植扶贫项目</t>
  </si>
  <si>
    <t>58%</t>
  </si>
  <si>
    <t>铁坡镇活水村油茶种植项目</t>
  </si>
  <si>
    <t>活水村</t>
  </si>
  <si>
    <t>新建油茶，预计发展281.6亩。2</t>
  </si>
  <si>
    <t>741</t>
  </si>
  <si>
    <t>丰产正常年份，产量每亩2000斤，收益每亩2000元，满意度95%。</t>
  </si>
  <si>
    <t>484</t>
  </si>
  <si>
    <t>1875</t>
  </si>
  <si>
    <t>铁坡镇江坪村油茶种植项目</t>
  </si>
  <si>
    <t>新建油茶，预计发展49.4亩。</t>
  </si>
  <si>
    <t>130</t>
  </si>
  <si>
    <t>70%</t>
  </si>
  <si>
    <t>62</t>
  </si>
  <si>
    <t>铁坡镇锦溪村油茶种植项目</t>
  </si>
  <si>
    <t>新建油茶，预计发展109.8亩。</t>
  </si>
  <si>
    <t>289</t>
  </si>
  <si>
    <t>80%</t>
  </si>
  <si>
    <t>286</t>
  </si>
  <si>
    <t>铁坡镇阳丰村油茶种植项目</t>
  </si>
  <si>
    <t>新建油茶，预计发展101.5亩。</t>
  </si>
  <si>
    <t>267</t>
  </si>
  <si>
    <t>铁坡镇杨柳村油茶种植项目</t>
  </si>
  <si>
    <t>新建油茶，预计发展61.2亩。</t>
  </si>
  <si>
    <t>161</t>
  </si>
  <si>
    <t>165</t>
  </si>
  <si>
    <t>铁坡镇铁坡村产业扶贫油茶种植项目</t>
  </si>
  <si>
    <t>新建油茶，预计发展57.7亩。</t>
  </si>
  <si>
    <t>152</t>
  </si>
  <si>
    <t>305</t>
  </si>
  <si>
    <t>0.05</t>
  </si>
  <si>
    <t>上炉村优质油茶种植项目</t>
  </si>
  <si>
    <t>基础类</t>
  </si>
  <si>
    <t>上炉村</t>
  </si>
  <si>
    <t>县农业局</t>
  </si>
  <si>
    <t>鼓励引导村民两年间新栽种油茶100亩.</t>
  </si>
  <si>
    <t>财政统筹资金</t>
  </si>
  <si>
    <t>预计亩产茶油60斤，亩收益3000元</t>
  </si>
  <si>
    <t>桂花村优质油茶种植项目</t>
  </si>
  <si>
    <t>桂花村</t>
  </si>
  <si>
    <t xml:space="preserve">   引导村民新造油茶林100亩.</t>
  </si>
  <si>
    <t>预计四年后亩产茶油60斤，亩收益3000元</t>
  </si>
  <si>
    <t>桂花村金秋梨种植项目</t>
  </si>
  <si>
    <t xml:space="preserve">   引导村民新造金秋梨100亩.</t>
  </si>
  <si>
    <t>预计四年后亩产金秋梨2000斤，亩收益4000元</t>
  </si>
  <si>
    <t>坳头村优质油茶种植项目</t>
  </si>
  <si>
    <t>坳头村</t>
  </si>
  <si>
    <t>水仙村优质油茶种植项目</t>
  </si>
  <si>
    <t>水仙村</t>
  </si>
  <si>
    <t>袁家村优质油茶种植项目</t>
  </si>
  <si>
    <t>大溪新村优质油茶种植项目</t>
  </si>
  <si>
    <t>大溪新村</t>
  </si>
  <si>
    <t>蒋家村优质油茶种植项目</t>
  </si>
  <si>
    <t>蒋家村</t>
  </si>
  <si>
    <t>湖南雪峰山电商扶贫产业园建设项目</t>
  </si>
  <si>
    <t>2019年</t>
  </si>
  <si>
    <t>2020年</t>
  </si>
  <si>
    <t>经科商粮局</t>
  </si>
  <si>
    <t>现代物流冷链仓储中心、农产业精深加工和检测中心建设</t>
  </si>
  <si>
    <t>带动的贫困人口人平增收200元</t>
  </si>
  <si>
    <t>旅游扶贫</t>
  </si>
  <si>
    <t>4个贫困村</t>
  </si>
  <si>
    <t>2017/10</t>
  </si>
  <si>
    <t>2020/12</t>
  </si>
  <si>
    <t>县文体旅广新局、县旅投公司</t>
  </si>
  <si>
    <t>旅游基础设施和景点及服务设施</t>
  </si>
  <si>
    <t>省级旅游扶贫专项资金、产业扶贫发展资金、小额信贷资金、招商引资</t>
  </si>
  <si>
    <t>发展乡村旅游，以完善旅游基础设施为扛杆，撬动社会投资</t>
  </si>
  <si>
    <t>提供劳务年增收5000元和种养销售</t>
  </si>
  <si>
    <t>95%以上</t>
  </si>
  <si>
    <t>小额信贷贴息</t>
  </si>
  <si>
    <t>金融扶贫</t>
  </si>
  <si>
    <t>中方县</t>
  </si>
  <si>
    <t>各乡镇、县财政局、县扶贫办</t>
  </si>
  <si>
    <t>建档立卡贫困户申请扶贫小额信贷全额贴息</t>
  </si>
  <si>
    <t>财政统筹整合资金</t>
  </si>
  <si>
    <t>解决贫困户贷款贴息问题</t>
  </si>
  <si>
    <t>二、基础设施建设和公共服务</t>
  </si>
  <si>
    <t>花桥镇花桥村堆子现至对门院子</t>
  </si>
  <si>
    <t>基础设施</t>
  </si>
  <si>
    <t>花桥村</t>
  </si>
  <si>
    <t>2020.1.1</t>
  </si>
  <si>
    <t>2020.12.31</t>
  </si>
  <si>
    <t>县交通运输局</t>
  </si>
  <si>
    <t>涉农整合资金</t>
  </si>
  <si>
    <t>花桥镇花桥村卫生院至岩嘴上</t>
  </si>
  <si>
    <t>2019.1.1</t>
  </si>
  <si>
    <t>2019.12.31</t>
  </si>
  <si>
    <t>花桥镇花桥村白门井至唐家脑</t>
  </si>
  <si>
    <t>花桥镇花桥村省道至老脚坪</t>
  </si>
  <si>
    <t>花桥镇排叶村下双枫湾至上双枫湾</t>
  </si>
  <si>
    <t>排叶村</t>
  </si>
  <si>
    <t>花桥镇排叶村油麻冲至塘坝口</t>
  </si>
  <si>
    <t>花桥镇芭蕉溪村油麻山至孙家至夏家至洗手盘</t>
  </si>
  <si>
    <t>芭蕉溪村</t>
  </si>
  <si>
    <t>方便群在安全出行</t>
  </si>
  <si>
    <t>花桥镇花桥村渥水溪至王坡</t>
  </si>
  <si>
    <t>方便群众安全出行</t>
  </si>
  <si>
    <t>接龙镇龙溪村宝山至上宝山</t>
  </si>
  <si>
    <t>解决龙溪村宝山片区的安全出行问题　</t>
  </si>
  <si>
    <t>接龙镇龙溪村接龙田至关冲丫口</t>
  </si>
  <si>
    <t>解决龙溪村宝山片区的安全出行问题</t>
  </si>
  <si>
    <t>接龙镇新庄村村部至粽粑田</t>
  </si>
  <si>
    <t>方便群众出行，保证出行安全</t>
  </si>
  <si>
    <t>接龙镇新庄村竹里冲至缭屋场</t>
  </si>
  <si>
    <t>泸阳镇和平村杨家至竹子湾</t>
  </si>
  <si>
    <t>泸阳镇和平村八一组至瓦窑现</t>
  </si>
  <si>
    <t>18人</t>
  </si>
  <si>
    <t>80人</t>
  </si>
  <si>
    <t>解决了一个组村民安全通行</t>
  </si>
  <si>
    <t>泸阳镇泸西村护柱组至新屋场</t>
  </si>
  <si>
    <t>泸西村</t>
  </si>
  <si>
    <t>38人</t>
  </si>
  <si>
    <t>410人</t>
  </si>
  <si>
    <t>公路硬化工程</t>
  </si>
  <si>
    <t>372人</t>
  </si>
  <si>
    <t>泸阳镇泸西村两背组至农里</t>
  </si>
  <si>
    <t>　13人</t>
  </si>
  <si>
    <t>　133人</t>
  </si>
  <si>
    <t>120人</t>
  </si>
  <si>
    <t>泸阳镇泸阳村王家元至岩底洞</t>
  </si>
  <si>
    <t>巩固脱贫成效</t>
  </si>
  <si>
    <t>泸阳镇泸阳村敬老院至丽水山庄</t>
  </si>
  <si>
    <t>泸阳镇泸阳村中完至花果山至中三组环边垅</t>
  </si>
  <si>
    <t>泸阳镇细面垅村堵家村部至堰坝上</t>
  </si>
  <si>
    <t>细面垅村</t>
  </si>
  <si>
    <t>解决全村群众的出行问题</t>
  </si>
  <si>
    <t>55%</t>
  </si>
  <si>
    <t>泸阳镇细面垅村新屋场组至王楼组</t>
  </si>
  <si>
    <t>泸阳镇细面垅村王家组至夏家井</t>
  </si>
  <si>
    <t>泸阳镇下坪村考场至花树塘</t>
  </si>
  <si>
    <t>下坪村</t>
  </si>
  <si>
    <t>泸阳镇下坪村村部至阳老头</t>
  </si>
  <si>
    <t>项目实施后解决全村2950人行路难问题</t>
  </si>
  <si>
    <t>泸阳镇新店坪村拖船溪至佑门塘</t>
  </si>
  <si>
    <t>新店坪村</t>
  </si>
  <si>
    <t>方便村民出行　</t>
  </si>
  <si>
    <t>泸阳镇鸡公坡村大坪至毛家</t>
  </si>
  <si>
    <t>鸡公坡村</t>
  </si>
  <si>
    <t>泸阳镇泸阳村碑一至周家组</t>
  </si>
  <si>
    <t>泸阳镇泸阳村泸磷路至牛套冲组</t>
  </si>
  <si>
    <t>泸阳镇和平村杨柳坪至泸西村王家</t>
  </si>
  <si>
    <t>15人</t>
  </si>
  <si>
    <t>112人</t>
  </si>
  <si>
    <t>解决了一个组村民安全通行且是两村互通的道路</t>
  </si>
  <si>
    <t>铁坡镇活水村大冲至中古堂</t>
  </si>
  <si>
    <t>方便村民出行、产业发展</t>
  </si>
  <si>
    <t>铁坡镇江坪村井水湾至黄家湾至大田现</t>
  </si>
  <si>
    <t>为436人提供出行交通安全</t>
  </si>
  <si>
    <t>铁坡镇江坪村黄泥冲至包山田</t>
  </si>
  <si>
    <t>为188人提供出行交通安全</t>
  </si>
  <si>
    <t>铁坡镇江坪村亭子现至沙木田</t>
  </si>
  <si>
    <t>为160人提供出行交通安全</t>
  </si>
  <si>
    <t>铁坡镇江坪村黄泥冲至磨上</t>
  </si>
  <si>
    <t>为2803人提供出行交通安全</t>
  </si>
  <si>
    <t>铁坡镇江坪村黄建村道旁至菜花坪</t>
  </si>
  <si>
    <t>为154人提供出行交通安全</t>
  </si>
  <si>
    <t>铁坡镇培丰村尧公田至舒有求</t>
  </si>
  <si>
    <t>为村民提供更好服务</t>
  </si>
  <si>
    <t>铁坡镇杨柳村板溪至江坪</t>
  </si>
  <si>
    <t>为325人提供出行交通安全</t>
  </si>
  <si>
    <t>桐木镇半界村黄泥田至井冲</t>
  </si>
  <si>
    <t>半界村</t>
  </si>
  <si>
    <t>解决高枧组、鸭冲组及坎上组部分村民出行</t>
  </si>
  <si>
    <t>100元</t>
  </si>
  <si>
    <t>桐木镇半界村下湾至边山、上湾</t>
  </si>
  <si>
    <t>解决边山、下湾、上湾组村民出行</t>
  </si>
  <si>
    <t>桐木镇半界村村部至鸭冲、高枧</t>
  </si>
  <si>
    <t>桐木镇大松坡村桐评至杨家屋场</t>
  </si>
  <si>
    <t>大松坡村</t>
  </si>
  <si>
    <t>解决了岩山脚、土溪垅、杨家屋场村民的出行问题</t>
  </si>
  <si>
    <r>
      <rPr>
        <sz val="10"/>
        <rFont val="仿宋"/>
        <charset val="0"/>
      </rPr>
      <t>200</t>
    </r>
    <r>
      <rPr>
        <sz val="10"/>
        <rFont val="仿宋"/>
        <charset val="134"/>
      </rPr>
      <t>元</t>
    </r>
  </si>
  <si>
    <t>桐木镇大松坡村突岩至土溪垅组</t>
  </si>
  <si>
    <t>解决了突岩、土溪垅村民的出行问题</t>
  </si>
  <si>
    <t>桐木镇大松坡村新村部至付马冲</t>
  </si>
  <si>
    <t>解决了新村部、付马冲村民的出行问题</t>
  </si>
  <si>
    <t>桐木镇大松坡村滑板溪</t>
  </si>
  <si>
    <t>解决了滑板溪村民的出行问题</t>
  </si>
  <si>
    <t>180元</t>
  </si>
  <si>
    <t>桐木镇大松坡村小虫坡跳岩至长冲</t>
  </si>
  <si>
    <t>解决了小虫坡跳岩、长冲村民的出行问题</t>
  </si>
  <si>
    <t>桐木镇丰坡村龙家乐园至庵堂湾</t>
  </si>
  <si>
    <t>丰坡村</t>
  </si>
  <si>
    <t>组级公路硬化，解决光明组152人行路难</t>
  </si>
  <si>
    <t>桐木镇丰坡村左家冲至唐氏祠堂</t>
  </si>
  <si>
    <t>组级公路硬化，解决红星组136人行路难</t>
  </si>
  <si>
    <t>桐木镇丰坡村铁登坡至铁登坡坳上</t>
  </si>
  <si>
    <t>组级公路硬化，解决铁墩坡组126人行路难</t>
  </si>
  <si>
    <t>桐木镇丰坡村赵家冲至郭家冲</t>
  </si>
  <si>
    <t>组级公路硬化，解决赵家冲、郭家冲124人行路难</t>
  </si>
  <si>
    <t>桐木镇丰坡村芭蕉溪至盘上院子</t>
  </si>
  <si>
    <t>组级公路硬化，解决赵家冲、郭家冲183人行路难</t>
  </si>
  <si>
    <t>桐木镇黄家湾村石咀头至黄家湾</t>
  </si>
  <si>
    <t>黄家湾村</t>
  </si>
  <si>
    <t>石嘴头、黄家湾</t>
  </si>
  <si>
    <t>800元</t>
  </si>
  <si>
    <t>桐木镇黄家湾村庙现至苏家塘</t>
  </si>
  <si>
    <t>黄家湾</t>
  </si>
  <si>
    <t>桐木镇黄家湾村石咀头组</t>
  </si>
  <si>
    <t>石嘴头、贺塘坪</t>
  </si>
  <si>
    <t>桐木镇黄家湾村界头田院子至东冲胧组</t>
  </si>
  <si>
    <t>界头田、东冲垄</t>
  </si>
  <si>
    <t>900元</t>
  </si>
  <si>
    <t>桐木镇黄松坳村园坡落至毛田湾</t>
  </si>
  <si>
    <t>黄松坳村</t>
  </si>
  <si>
    <t>毛田湾组级公路硬化，解决166人出行问题</t>
  </si>
  <si>
    <t>桐木镇黄松坳村毛坪垅至蒙家湾</t>
  </si>
  <si>
    <t>蒙家湾组级公路硬化，解决200人出行问题</t>
  </si>
  <si>
    <t>桐木镇黄松坳村黄家溪至侯马塘</t>
  </si>
  <si>
    <t>猴马塘组级公路硬化，解决201人出行问题</t>
  </si>
  <si>
    <t>桐木镇黄松坳村界里田至烂木桥</t>
  </si>
  <si>
    <t>公田冲组级公路硬化，解决125人出行问题</t>
  </si>
  <si>
    <t>桐木镇楠木铺村楠木洞水库坝上至向家场蒿菜冲</t>
  </si>
  <si>
    <t>楠木铺村</t>
  </si>
  <si>
    <t>解决向家场组约115人交通运输、出行难问题</t>
  </si>
  <si>
    <t>850元</t>
  </si>
  <si>
    <t>桐木镇楠木铺村杨家界组（炮顶界至杨家界院子）</t>
  </si>
  <si>
    <t>解决杨家界组约101人交通运输、出行难问题</t>
  </si>
  <si>
    <t>桐木镇楠木铺村火山应至水口山土地背</t>
  </si>
  <si>
    <t>解决楠木洞组、向家场组、龚家冲组、马草坪组、大水田组约341人交通运输、难问题</t>
  </si>
  <si>
    <t>桐木镇桐木村聋坡界至蒋家院子</t>
  </si>
  <si>
    <t>桐木村</t>
  </si>
  <si>
    <t>油榨冲组</t>
  </si>
  <si>
    <t>桐木镇桐木村塘梅山至铁厂湾</t>
  </si>
  <si>
    <t>铁厂湾组</t>
  </si>
  <si>
    <t>桐木镇桐木村坳背至土地界</t>
  </si>
  <si>
    <t>印子组</t>
  </si>
  <si>
    <t>桐木镇桐木村宋信村部至老王冲</t>
  </si>
  <si>
    <t>蒋家湾组、坳上组、王家边组</t>
  </si>
  <si>
    <t>桐木镇桐木村塘梅山至破塘冲</t>
  </si>
  <si>
    <t>破塘冲组、四方田组</t>
  </si>
  <si>
    <t>桐木镇桐坪村大坳田至季田</t>
  </si>
  <si>
    <t>桐坪村</t>
  </si>
  <si>
    <t>桐坪村张缭垄组</t>
  </si>
  <si>
    <t>桐木镇桐坪村石桥现至杨柳滩</t>
  </si>
  <si>
    <t>桐坪村龙家屋场、杨柳滩组</t>
  </si>
  <si>
    <t>桐木镇桐坪村石桥现至夹四溪</t>
  </si>
  <si>
    <t>桐坪村兴红组</t>
  </si>
  <si>
    <t>桐木镇桐坪村向家至言细坳</t>
  </si>
  <si>
    <t>桐坪村跃进组</t>
  </si>
  <si>
    <t>桐木镇宝寨村塘冲组至小沅水库</t>
  </si>
  <si>
    <t>宝寨村</t>
  </si>
  <si>
    <t>宝寨村塘冲组至小沅水库</t>
  </si>
  <si>
    <t>桐木镇楠木铺村龚家冲至马家坪组</t>
  </si>
  <si>
    <t>解决龚家冲组、马草坪组、黄连洞组、小冲组约429人交通运输、出行难的问题</t>
  </si>
  <si>
    <t>铜鼎镇谢家村莲花冲至大村</t>
  </si>
  <si>
    <t>谢家村</t>
  </si>
  <si>
    <t>铜鼎镇蛮田村铜鼎至戴家冲</t>
  </si>
  <si>
    <t>铜鼎镇蛮田村岔路口至山鸡冲</t>
  </si>
  <si>
    <t>铜鼎镇蛮田村山鸡冲至肖家院</t>
  </si>
  <si>
    <t>铜湾镇麻溪江村瓦塘至岩坳</t>
  </si>
  <si>
    <t>麻溪江村</t>
  </si>
  <si>
    <t>铜湾镇水落岸村水落岸至通达垅</t>
  </si>
  <si>
    <t>水落岸村</t>
  </si>
  <si>
    <t>铜湾镇思坪村刘家坊至猪形至大溪</t>
  </si>
  <si>
    <t>铜湾镇松坡村池古塘至荒园</t>
  </si>
  <si>
    <t>松坡村</t>
  </si>
  <si>
    <t>铜湾镇竹园头村黄溪至老屋园</t>
  </si>
  <si>
    <t>竹园头村</t>
  </si>
  <si>
    <t>铜湾镇丁家村丁家至牛藏溪</t>
  </si>
  <si>
    <t>丁家村</t>
  </si>
  <si>
    <t>铜湾镇渡江坡村廖家至土吊台</t>
  </si>
  <si>
    <t>渡江坡村</t>
  </si>
  <si>
    <t>新建镇新建村火山冲至早禾冲</t>
  </si>
  <si>
    <t>新建村</t>
  </si>
  <si>
    <t>2018年12月31日建成，方便628人出行</t>
  </si>
  <si>
    <t>新建镇黄金村村部到9组疙瘩冲</t>
  </si>
  <si>
    <t>黄金村</t>
  </si>
  <si>
    <t>2018年年底实现硬化通车</t>
  </si>
  <si>
    <t>新建镇康龙村桥头至消水湾组</t>
  </si>
  <si>
    <t>康龙村</t>
  </si>
  <si>
    <t>2018年12月建成，改善2742人出行条件</t>
  </si>
  <si>
    <t>新建镇牛眠口村桥头至五六七组</t>
  </si>
  <si>
    <t>牛眠口村</t>
  </si>
  <si>
    <t>2018年年底实现硬化通车　</t>
  </si>
  <si>
    <t>新建镇四卧龙村四卧龙至琼天</t>
  </si>
  <si>
    <t>四卧龙村</t>
  </si>
  <si>
    <t>实现6组群众出行、运输更加便利　</t>
  </si>
  <si>
    <t>新建镇四卧龙村黄溪旅游公路旁至一组</t>
  </si>
  <si>
    <t>实现1组群众出行、运输更加便利　</t>
  </si>
  <si>
    <t>新建镇小岩村4、5组水井口到乌鸡洞</t>
  </si>
  <si>
    <t>小岩村</t>
  </si>
  <si>
    <t>2018年12月完成，改善1155人出行条件</t>
  </si>
  <si>
    <t>新路河镇新路河村 合理至小园</t>
  </si>
  <si>
    <t xml:space="preserve">新路河村 </t>
  </si>
  <si>
    <t>新路河镇新路河村 白沙湾（通达路）</t>
  </si>
  <si>
    <t>新路河镇罗家坡村罗家坡至三步田</t>
  </si>
  <si>
    <t>罗家坡村</t>
  </si>
  <si>
    <t>新路河镇罗家坡村罗家坡至渡江口</t>
  </si>
  <si>
    <t>新路河镇罗家坡村村部至九组</t>
  </si>
  <si>
    <t>新路河镇鱼龙桥村 省道旁至猫冲荷叶形</t>
  </si>
  <si>
    <t xml:space="preserve">鱼龙桥村 </t>
  </si>
  <si>
    <t xml:space="preserve">新路河镇鱼龙桥村 老供销社至石宝中学 </t>
  </si>
  <si>
    <t>新路河镇鱼龙桥村 三课树至对面坡</t>
  </si>
  <si>
    <t>袁家镇大溪新村元脚-马王龙</t>
  </si>
  <si>
    <t>袁家镇蒋家村背地细啦山</t>
  </si>
  <si>
    <t>满意</t>
  </si>
  <si>
    <t>袁家镇袁家村再马坑至岩落田</t>
  </si>
  <si>
    <t>袁家村</t>
  </si>
  <si>
    <t>中方镇芭蕉村黄毛田组级公路</t>
  </si>
  <si>
    <t>76</t>
  </si>
  <si>
    <t>846</t>
  </si>
  <si>
    <t>解决群众出行不便问题</t>
  </si>
  <si>
    <t>41.3%</t>
  </si>
  <si>
    <t>320</t>
  </si>
  <si>
    <t>中方镇芭蕉村棒冲至向孙刚屋门口</t>
  </si>
  <si>
    <t>85</t>
  </si>
  <si>
    <t>1123</t>
  </si>
  <si>
    <t>0.35km道路硬化，解决群众出行不便问题</t>
  </si>
  <si>
    <t>46.2%</t>
  </si>
  <si>
    <t>450</t>
  </si>
  <si>
    <t>中方镇芭蕉村村门口至溪边</t>
  </si>
  <si>
    <t>中方镇塘家田村寓本溪组土地公至铁沙坪</t>
  </si>
  <si>
    <t>中方镇塘家田村力子冲溪边至黄毛岭</t>
  </si>
  <si>
    <t>中方镇岩头元村新田组至石溪院子</t>
  </si>
  <si>
    <t>岩头元村</t>
  </si>
  <si>
    <t>中方镇白良村大田门至戏台山水打田</t>
  </si>
  <si>
    <t>中方镇桥亭村牛角田至团结</t>
  </si>
  <si>
    <t>中方镇桥亭村牛角田至长远</t>
  </si>
  <si>
    <t>中方镇桥亭村王栗山至啊茶溪</t>
  </si>
  <si>
    <t>接龙镇龙溪村虎形至杨长贵屋现</t>
  </si>
  <si>
    <t>解决龙溪村龙溪片区的安全出行问题</t>
  </si>
  <si>
    <t>铁坡镇江坪村楼溪湾至下冲湾</t>
  </si>
  <si>
    <t>为211人提供出行交通安全</t>
  </si>
  <si>
    <t>铁坡镇杨柳村土砖冲至杨柳坪</t>
  </si>
  <si>
    <t>为1285人提供出行交通安全</t>
  </si>
  <si>
    <t>新路河镇澄渡江村S234省道至兰油山</t>
  </si>
  <si>
    <t>袁家镇水仙村雷家坪至杨梅树</t>
  </si>
  <si>
    <t>解决群众出行难问题</t>
  </si>
  <si>
    <t>中方镇牌楼村303厂至蒋家院子</t>
  </si>
  <si>
    <t>中方镇长塘村东冲组至大湾组</t>
  </si>
  <si>
    <t>中方镇长塘村大湾组岔路口至坎冲组</t>
  </si>
  <si>
    <t>中方镇长塘村东冲组至刘家组</t>
  </si>
  <si>
    <t>中方镇乌溪村刘家湾至土桥冲</t>
  </si>
  <si>
    <t>中方镇乌溪村村主干道至堂田（蔡家组）</t>
  </si>
  <si>
    <t>中方镇桥亭村王栗山至禁山界</t>
  </si>
  <si>
    <t>中方镇白良村桃子洞至羊屎冲</t>
  </si>
  <si>
    <t>中方镇塘家田村俄子坡至岔路口</t>
  </si>
  <si>
    <t>中方镇塘家田村村部至塘家田组</t>
  </si>
  <si>
    <t>新建镇新建村大塘至老屋公路提质改造工程</t>
  </si>
  <si>
    <t>改建</t>
  </si>
  <si>
    <t>2018年12月31日建成，方便1186人出行</t>
  </si>
  <si>
    <t>铜湾镇松坡村三岔至三家田公路提质改造工程</t>
  </si>
  <si>
    <t>桐木镇丰坡村上丰坡至半界公路提质改造工程</t>
  </si>
  <si>
    <t>半界公路</t>
  </si>
  <si>
    <t>200元</t>
  </si>
  <si>
    <t>桐木镇桐木村桐木至宋信公路提质改造工程</t>
  </si>
  <si>
    <t>宋信片区、元湾、尖岩坪组</t>
  </si>
  <si>
    <t>桐木镇桐坪村桐坪至宝寨公路提质改造工程</t>
  </si>
  <si>
    <t>花桥镇花桥至白泥铺公路提质改造工程</t>
  </si>
  <si>
    <t>蒿吉坪乡吉都堂村吉都堂至八组</t>
  </si>
  <si>
    <t>2017.1.1</t>
  </si>
  <si>
    <t>2017.12.31</t>
  </si>
  <si>
    <t>在吉都堂村吉都堂至八组实施组级公路硬化工程，极大的改善了八组村民102人出行便捷、安全问题。</t>
  </si>
  <si>
    <t>蒿吉坪乡干田垅村干田垄至岩落田</t>
  </si>
  <si>
    <t>在干田垅村干田垅至岩落田组实施组级公路硬化工程，极大的改善了岩落田组村民65人出行便捷、安全问题。</t>
  </si>
  <si>
    <t>蒿吉坪乡罗洪村罗洪至土坳</t>
  </si>
  <si>
    <t>在罗洪村罗洪至土坳实施组级公路硬化工程，极大的改善了土坳组村民93人出行便捷、安全问题。</t>
  </si>
  <si>
    <t>接龙镇桥头村桥头桥</t>
  </si>
  <si>
    <t>解决桥头片区的安全出行问题</t>
  </si>
  <si>
    <t>接龙镇桥头村胡家至干鸡田</t>
  </si>
  <si>
    <t>解决干鸡田的安全出行问题</t>
  </si>
  <si>
    <t>接龙镇卧龙村蚂蟥田至高坡堂</t>
  </si>
  <si>
    <t>卧龙村</t>
  </si>
  <si>
    <t>完善基地基础设施，为壮大产业发展做好铺垫。</t>
  </si>
  <si>
    <t>新路河镇坳坪村组级路</t>
  </si>
  <si>
    <t>新路河镇合兴村组级路</t>
  </si>
  <si>
    <t>新路河镇坪坳村组级路</t>
  </si>
  <si>
    <t>新路河镇坪坳村桃建至坪坳</t>
  </si>
  <si>
    <t>新路河镇鱼龙桥村省道至猫冲</t>
  </si>
  <si>
    <t>新路河镇里垄村梨水冲至王山冲</t>
  </si>
  <si>
    <t>铁坡镇板溪村兴隆桥</t>
  </si>
  <si>
    <t>方便村民出行 、产业发展</t>
  </si>
  <si>
    <t>铁坡镇活水村四马垅至香路山</t>
  </si>
  <si>
    <t>铁坡镇梨花村楼屋处至松树湾</t>
  </si>
  <si>
    <t>为附近村民提供交通便利</t>
  </si>
  <si>
    <t>铁坡镇梨花村凉家坳至王家山</t>
  </si>
  <si>
    <t>铁坡镇梨花村梨花桥</t>
  </si>
  <si>
    <t>袁家镇水仙村余良田至太溪</t>
  </si>
  <si>
    <t>袁家镇水仙村</t>
  </si>
  <si>
    <t>袁家镇袁家村袁家至太坡垅</t>
  </si>
  <si>
    <t>袁家镇袁家村味家冲至野星</t>
  </si>
  <si>
    <t>新建镇横板桥村新建至横板桥村1组</t>
  </si>
  <si>
    <t>已建成，方便1276人生产、生活</t>
  </si>
  <si>
    <t>新建镇牛眠口村牛眠口至大溪冲</t>
  </si>
  <si>
    <t>2017年年底实现硬化通车</t>
  </si>
  <si>
    <t>铜鼎镇青市村青市至雪峰</t>
  </si>
  <si>
    <t>泸阳镇白洋坪村白洋坪至塘湾组</t>
  </si>
  <si>
    <t>白洋坪村</t>
  </si>
  <si>
    <t>解决110人安全出行问题</t>
  </si>
  <si>
    <t>泸阳镇和平村沙坪至大团</t>
  </si>
  <si>
    <t>85人</t>
  </si>
  <si>
    <t>759人</t>
  </si>
  <si>
    <t>解决了844人的安全出行问题</t>
  </si>
  <si>
    <t>泸阳镇聂家村白泥铺至菜家田</t>
  </si>
  <si>
    <t>聂家村村</t>
  </si>
  <si>
    <t>在聂家村实施公路硬化方便726人出行　</t>
  </si>
  <si>
    <t>泸阳镇聂家村南屋院桥</t>
  </si>
  <si>
    <t>在南屋院组新建桥梁方便167人出行及生产　</t>
  </si>
  <si>
    <t>泸阳镇桥上村桥上村至东浪组</t>
  </si>
  <si>
    <t>改善东浪组交通条件，方便村民出行</t>
  </si>
  <si>
    <t>泸阳镇五里村</t>
  </si>
  <si>
    <t>　巩固脱贫成效　</t>
  </si>
  <si>
    <t>泸阳镇下坪村</t>
  </si>
  <si>
    <t>泸阳镇壮稻村壮稻至竹园山庄</t>
  </si>
  <si>
    <t>改善本村交通条件，方便村民出行</t>
  </si>
  <si>
    <t>泸阳镇大斗村大斗村至腰子坪</t>
  </si>
  <si>
    <t>大斗村</t>
  </si>
  <si>
    <t>345人</t>
  </si>
  <si>
    <t>花桥镇花桥村花桥至宋家塘、花桥至倪家院</t>
  </si>
  <si>
    <t>龙场村</t>
  </si>
  <si>
    <t>花桥镇千丘田村</t>
  </si>
  <si>
    <t>千丘田村</t>
  </si>
  <si>
    <t>花桥镇三冲村</t>
  </si>
  <si>
    <t>三冲口村</t>
  </si>
  <si>
    <t>花桥镇双龙溪村</t>
  </si>
  <si>
    <t>双龙溪村</t>
  </si>
  <si>
    <t>中方镇自然村通水泥路（提前批）</t>
  </si>
  <si>
    <t>中方镇</t>
  </si>
  <si>
    <t>中方镇芭蕉村双叉溪占至黄毛田何家水库组级公路</t>
  </si>
  <si>
    <t>中方镇荆坪潘氏祠堂至顺福村</t>
  </si>
  <si>
    <t>中方镇栗山村朵里坡组通达公路</t>
  </si>
  <si>
    <t>花桥镇富塘坡产业路养护</t>
  </si>
  <si>
    <t>铜鼎镇谢家村谢家通组路</t>
  </si>
  <si>
    <t>铜湾镇竹园头村半坡田组</t>
  </si>
  <si>
    <t>铜湾镇太坪村鲤鱼田组</t>
  </si>
  <si>
    <t>铜湾镇太坪村青树坳院子</t>
  </si>
  <si>
    <t>花桥镇排叶村油麻冲至塘坝口通达</t>
  </si>
  <si>
    <t>三、培训</t>
  </si>
  <si>
    <t>职业学历补助</t>
  </si>
  <si>
    <t>雨露计划</t>
  </si>
  <si>
    <t>全县各乡镇</t>
  </si>
  <si>
    <t>中方县扶贫办</t>
  </si>
  <si>
    <t>帮扶1100名建档立卡贫困学生</t>
  </si>
  <si>
    <t>创业致富带头人培训</t>
  </si>
  <si>
    <t>培训</t>
  </si>
  <si>
    <t>帮扶10名建档立卡贫困户学习技能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</si>
</sst>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@&quot;自然村通水泥路（自主实施）工程&quot;"/>
    <numFmt numFmtId="177" formatCode="0.0000_ "/>
    <numFmt numFmtId="178" formatCode="0.00_ "/>
    <numFmt numFmtId="179" formatCode="0.0%"/>
    <numFmt numFmtId="180" formatCode="@&quot;公路工程&quot;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华文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8" fillId="18" borderId="16" applyNumberFormat="0" applyAlignment="0" applyProtection="0">
      <alignment vertical="center"/>
    </xf>
    <xf numFmtId="0" fontId="15" fillId="0" borderId="0">
      <alignment vertical="center"/>
    </xf>
    <xf numFmtId="0" fontId="29" fillId="18" borderId="12" applyNumberFormat="0" applyAlignment="0" applyProtection="0">
      <alignment vertical="center"/>
    </xf>
    <xf numFmtId="0" fontId="0" fillId="0" borderId="0">
      <alignment vertical="center"/>
    </xf>
    <xf numFmtId="0" fontId="30" fillId="23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15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6" applyFont="1" applyFill="1" applyBorder="1" applyAlignment="1">
      <alignment horizontal="center" vertical="center" wrapText="1"/>
    </xf>
    <xf numFmtId="0" fontId="7" fillId="0" borderId="2" xfId="15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0" fontId="3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3" fillId="0" borderId="1" xfId="0" applyNumberFormat="1" applyFont="1" applyFill="1" applyBorder="1" applyAlignment="1">
      <alignment horizontal="left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26" applyNumberFormat="1" applyFont="1" applyFill="1" applyBorder="1" applyAlignment="1">
      <alignment horizontal="center" vertical="center"/>
    </xf>
    <xf numFmtId="0" fontId="7" fillId="0" borderId="2" xfId="26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9" applyFont="1" applyFill="1" applyBorder="1" applyAlignment="1">
      <alignment horizontal="center" vertical="center" wrapText="1"/>
    </xf>
    <xf numFmtId="9" fontId="7" fillId="0" borderId="2" xfId="29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7" fillId="0" borderId="2" xfId="26" applyNumberFormat="1" applyFont="1" applyFill="1" applyBorder="1" applyAlignment="1">
      <alignment horizontal="center" vertical="center" wrapText="1"/>
    </xf>
    <xf numFmtId="0" fontId="7" fillId="0" borderId="4" xfId="15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/>
    </xf>
    <xf numFmtId="9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 applyProtection="1">
      <alignment horizontal="center" vertical="center"/>
    </xf>
    <xf numFmtId="0" fontId="1" fillId="0" borderId="2" xfId="0" applyFont="1" applyBorder="1">
      <alignment vertical="center"/>
    </xf>
    <xf numFmtId="9" fontId="7" fillId="0" borderId="5" xfId="0" applyNumberFormat="1" applyFont="1" applyFill="1" applyBorder="1" applyAlignment="1" applyProtection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5" xfId="2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15" applyFont="1" applyFill="1" applyBorder="1" applyAlignment="1">
      <alignment horizontal="center" vertical="center" wrapText="1"/>
    </xf>
    <xf numFmtId="0" fontId="7" fillId="0" borderId="6" xfId="6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7" fillId="0" borderId="4" xfId="15" applyFont="1" applyFill="1" applyBorder="1" applyAlignment="1">
      <alignment horizontal="center" vertical="center" wrapText="1"/>
    </xf>
    <xf numFmtId="0" fontId="7" fillId="0" borderId="7" xfId="15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7" fillId="0" borderId="2" xfId="63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7" fillId="0" borderId="5" xfId="63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7" fillId="0" borderId="2" xfId="31" applyNumberFormat="1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/>
    </xf>
    <xf numFmtId="0" fontId="12" fillId="0" borderId="2" xfId="60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9" fontId="12" fillId="0" borderId="2" xfId="60" applyNumberFormat="1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/>
    </xf>
    <xf numFmtId="10" fontId="2" fillId="0" borderId="2" xfId="15" applyNumberFormat="1" applyFont="1" applyFill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9" fontId="12" fillId="0" borderId="5" xfId="6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9" fontId="2" fillId="0" borderId="2" xfId="6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justify" vertical="center" wrapText="1"/>
    </xf>
    <xf numFmtId="9" fontId="2" fillId="0" borderId="5" xfId="0" applyNumberFormat="1" applyFont="1" applyFill="1" applyBorder="1" applyAlignment="1">
      <alignment horizontal="center" vertical="center"/>
    </xf>
  </cellXfs>
  <cellStyles count="66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6_A汇总表 分产业明细表-1" xfId="26"/>
    <cellStyle name="60% - 强调文字颜色 4" xfId="27" builtinId="44"/>
    <cellStyle name="输出" xfId="28" builtinId="21"/>
    <cellStyle name="常规 19 2" xfId="29"/>
    <cellStyle name="计算" xfId="30" builtinId="22"/>
    <cellStyle name="常规 11 2 5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27" xfId="37"/>
    <cellStyle name="好" xfId="38" builtinId="26"/>
    <cellStyle name="常规 21" xfId="39"/>
    <cellStyle name="适中" xfId="40" builtinId="28"/>
    <cellStyle name="20% - 强调文字颜色 5" xfId="41" builtinId="46"/>
    <cellStyle name="强调文字颜色 1" xfId="42" builtinId="29"/>
    <cellStyle name="常规 37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4" xfId="59"/>
    <cellStyle name="常规 2" xfId="60"/>
    <cellStyle name="常规 20" xfId="61"/>
    <cellStyle name="常规 4" xfId="62"/>
    <cellStyle name="常规_Sheet1" xfId="63"/>
    <cellStyle name="常规_Sheet1_1" xfId="64"/>
    <cellStyle name="常规 2 19_A汇总表 分产业明细表-1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lj71\Documents\Tencent%20Files\404243598\FileRecv\&#33457;&#26725;&#38215;&#39033;&#30446;&#30003;&#25253;&#26448;&#26009;0713\&#33457;&#26725;&#38215;&#20132;&#36890;&#39033;&#3044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lj71\AppData\Local\Temp\360zip$Temp\360$0\&#20132;&#36890;&#39033;&#30446;&#24314;&#357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花桥镇花桥村堆子现至对门院子</v>
          </cell>
          <cell r="C5" t="str">
            <v>基础设施</v>
          </cell>
          <cell r="D5" t="str">
            <v>新建</v>
          </cell>
          <cell r="E5" t="str">
            <v>花桥村</v>
          </cell>
          <cell r="F5" t="str">
            <v>2018.6.1</v>
          </cell>
          <cell r="G5" t="str">
            <v>2018.12.31</v>
          </cell>
          <cell r="H5" t="str">
            <v>县交通运输局</v>
          </cell>
          <cell r="I5">
            <v>0.765</v>
          </cell>
          <cell r="J5">
            <v>8.721</v>
          </cell>
          <cell r="K5" t="str">
            <v>涉农整合资金</v>
          </cell>
          <cell r="L5">
            <v>18</v>
          </cell>
          <cell r="M5">
            <v>450</v>
          </cell>
          <cell r="N5" t="str">
            <v>方便群众安全出行</v>
          </cell>
          <cell r="O5">
            <v>0.52</v>
          </cell>
        </row>
        <row r="5">
          <cell r="R5">
            <v>0.95</v>
          </cell>
        </row>
        <row r="6">
          <cell r="B6" t="str">
            <v>花桥镇花桥村卫生院至岩嘴上</v>
          </cell>
          <cell r="C6" t="str">
            <v>基础设施</v>
          </cell>
          <cell r="D6" t="str">
            <v>新建</v>
          </cell>
          <cell r="E6" t="str">
            <v>花桥村</v>
          </cell>
          <cell r="F6" t="str">
            <v>2018.6.1</v>
          </cell>
          <cell r="G6" t="str">
            <v>2018.12.31</v>
          </cell>
          <cell r="H6" t="str">
            <v>县交通运输局</v>
          </cell>
          <cell r="I6">
            <v>0.507</v>
          </cell>
          <cell r="J6">
            <v>5.7798</v>
          </cell>
          <cell r="K6" t="str">
            <v>涉农整合资金</v>
          </cell>
          <cell r="L6">
            <v>11</v>
          </cell>
          <cell r="M6">
            <v>130</v>
          </cell>
          <cell r="N6" t="str">
            <v>方便群众安全出行</v>
          </cell>
          <cell r="O6">
            <v>0.52</v>
          </cell>
        </row>
        <row r="6">
          <cell r="R6">
            <v>0.95</v>
          </cell>
        </row>
        <row r="7">
          <cell r="B7" t="str">
            <v>花桥镇花桥村白门井至唐家脑</v>
          </cell>
          <cell r="C7" t="str">
            <v>基础设施</v>
          </cell>
          <cell r="D7" t="str">
            <v>新建</v>
          </cell>
          <cell r="E7" t="str">
            <v>花桥村</v>
          </cell>
          <cell r="F7" t="str">
            <v>2018.6.1</v>
          </cell>
          <cell r="G7" t="str">
            <v>2018.12.31</v>
          </cell>
          <cell r="H7" t="str">
            <v>县交通运输局</v>
          </cell>
          <cell r="I7">
            <v>1.34</v>
          </cell>
          <cell r="J7">
            <v>15.276</v>
          </cell>
          <cell r="K7" t="str">
            <v>涉农整合资金</v>
          </cell>
          <cell r="L7">
            <v>473</v>
          </cell>
          <cell r="M7">
            <v>5908</v>
          </cell>
          <cell r="N7" t="str">
            <v>方便群众安全出行</v>
          </cell>
          <cell r="O7">
            <v>0.52</v>
          </cell>
        </row>
        <row r="7">
          <cell r="R7">
            <v>0.95</v>
          </cell>
        </row>
        <row r="8">
          <cell r="B8" t="str">
            <v>花桥镇花桥村省道至老脚坪</v>
          </cell>
          <cell r="C8" t="str">
            <v>基础设施</v>
          </cell>
          <cell r="D8" t="str">
            <v>新建</v>
          </cell>
          <cell r="E8" t="str">
            <v>花桥村</v>
          </cell>
          <cell r="F8" t="str">
            <v>2018.6.1</v>
          </cell>
          <cell r="G8" t="str">
            <v>2018.12.31</v>
          </cell>
          <cell r="H8" t="str">
            <v>县交通运输局</v>
          </cell>
          <cell r="I8">
            <v>0.37</v>
          </cell>
          <cell r="J8">
            <v>4.218</v>
          </cell>
          <cell r="K8" t="str">
            <v>涉农整合资金</v>
          </cell>
          <cell r="L8">
            <v>4</v>
          </cell>
          <cell r="M8">
            <v>115</v>
          </cell>
          <cell r="N8" t="str">
            <v>方便群众安全出行</v>
          </cell>
          <cell r="O8">
            <v>0.52</v>
          </cell>
        </row>
        <row r="8">
          <cell r="R8">
            <v>0.95</v>
          </cell>
        </row>
        <row r="9">
          <cell r="B9" t="str">
            <v>花桥镇花桥村渥水溪至王坡</v>
          </cell>
          <cell r="C9" t="str">
            <v>基础设施</v>
          </cell>
          <cell r="D9" t="str">
            <v>新建</v>
          </cell>
          <cell r="E9" t="str">
            <v>花桥村</v>
          </cell>
          <cell r="F9" t="str">
            <v>2018.6.1</v>
          </cell>
          <cell r="G9" t="str">
            <v>2018.12.31</v>
          </cell>
          <cell r="H9" t="str">
            <v>县交通运输局</v>
          </cell>
          <cell r="I9">
            <v>3</v>
          </cell>
          <cell r="J9">
            <v>34.2</v>
          </cell>
          <cell r="K9" t="str">
            <v>涉农整合资金</v>
          </cell>
          <cell r="L9">
            <v>31</v>
          </cell>
          <cell r="M9">
            <v>386</v>
          </cell>
          <cell r="N9" t="str">
            <v>方便群众安全出行</v>
          </cell>
          <cell r="O9">
            <v>0.52</v>
          </cell>
        </row>
        <row r="9">
          <cell r="R9">
            <v>0.95</v>
          </cell>
        </row>
        <row r="10">
          <cell r="B10" t="str">
            <v>花桥镇利家坡村木桥现-木桥现</v>
          </cell>
          <cell r="C10" t="str">
            <v>基础设施</v>
          </cell>
          <cell r="D10" t="str">
            <v>新建</v>
          </cell>
          <cell r="E10" t="str">
            <v>花桥村</v>
          </cell>
          <cell r="F10" t="str">
            <v>2018.6.1</v>
          </cell>
          <cell r="G10" t="str">
            <v>2018.12.31</v>
          </cell>
          <cell r="H10" t="str">
            <v>县交通运输局</v>
          </cell>
          <cell r="I10">
            <v>0.716</v>
          </cell>
          <cell r="J10">
            <v>35.8</v>
          </cell>
          <cell r="K10" t="str">
            <v>涉农整合资金</v>
          </cell>
          <cell r="L10">
            <v>28</v>
          </cell>
          <cell r="M10">
            <v>289</v>
          </cell>
          <cell r="N10" t="str">
            <v>方便群众安全出行</v>
          </cell>
          <cell r="O10">
            <v>0.52</v>
          </cell>
        </row>
        <row r="10">
          <cell r="R10">
            <v>0.95</v>
          </cell>
        </row>
        <row r="11">
          <cell r="B11" t="str">
            <v>花桥镇利家坡村利家坡八组路</v>
          </cell>
          <cell r="C11" t="str">
            <v>基础设施</v>
          </cell>
          <cell r="D11" t="str">
            <v>新建</v>
          </cell>
          <cell r="E11" t="str">
            <v>花桥村</v>
          </cell>
          <cell r="F11" t="str">
            <v>2018.6.1</v>
          </cell>
          <cell r="G11" t="str">
            <v>2018.12.31</v>
          </cell>
          <cell r="H11" t="str">
            <v>县交通运输局</v>
          </cell>
          <cell r="I11">
            <v>0.454</v>
          </cell>
          <cell r="J11">
            <v>22.7</v>
          </cell>
          <cell r="K11" t="str">
            <v>涉农整合资金</v>
          </cell>
          <cell r="L11">
            <v>28</v>
          </cell>
          <cell r="M11">
            <v>289</v>
          </cell>
          <cell r="N11" t="str">
            <v>方便群众安全出行</v>
          </cell>
          <cell r="O11">
            <v>0.52</v>
          </cell>
        </row>
        <row r="11">
          <cell r="R11">
            <v>0.95</v>
          </cell>
        </row>
        <row r="12">
          <cell r="B12" t="str">
            <v>花桥镇车坪村卢坳-塘家垴</v>
          </cell>
          <cell r="C12" t="str">
            <v>基础设施</v>
          </cell>
          <cell r="D12" t="str">
            <v>新建</v>
          </cell>
          <cell r="E12" t="str">
            <v>花桥村</v>
          </cell>
          <cell r="F12" t="str">
            <v>2018.6.1</v>
          </cell>
          <cell r="G12" t="str">
            <v>2018.12.31</v>
          </cell>
          <cell r="H12" t="str">
            <v>县交通运输局</v>
          </cell>
          <cell r="I12">
            <v>2.069</v>
          </cell>
          <cell r="J12">
            <v>103.45</v>
          </cell>
          <cell r="K12" t="str">
            <v>涉农整合资金</v>
          </cell>
          <cell r="L12">
            <v>3</v>
          </cell>
          <cell r="M12">
            <v>142</v>
          </cell>
          <cell r="N12" t="str">
            <v>方便群众安全出行</v>
          </cell>
          <cell r="O12">
            <v>0.52</v>
          </cell>
        </row>
        <row r="12">
          <cell r="R12">
            <v>0.95</v>
          </cell>
        </row>
        <row r="13">
          <cell r="B13" t="str">
            <v>花桥镇利花村利花-龚家院子</v>
          </cell>
          <cell r="C13" t="str">
            <v>基础设施</v>
          </cell>
          <cell r="D13" t="str">
            <v>新建</v>
          </cell>
          <cell r="E13" t="str">
            <v>花桥村</v>
          </cell>
          <cell r="F13" t="str">
            <v>2018.6.1</v>
          </cell>
          <cell r="G13" t="str">
            <v>2018.12.31</v>
          </cell>
          <cell r="H13" t="str">
            <v>县交通运输局</v>
          </cell>
          <cell r="I13">
            <v>0.347</v>
          </cell>
          <cell r="J13">
            <v>17.35</v>
          </cell>
          <cell r="K13" t="str">
            <v>涉农整合资金</v>
          </cell>
          <cell r="L13">
            <v>25</v>
          </cell>
          <cell r="M13">
            <v>128</v>
          </cell>
          <cell r="N13" t="str">
            <v>方便群众安全出行</v>
          </cell>
          <cell r="O13">
            <v>0.52</v>
          </cell>
        </row>
        <row r="13">
          <cell r="R13">
            <v>0.95</v>
          </cell>
        </row>
        <row r="14">
          <cell r="B14" t="str">
            <v>花桥镇花桥村花桥至宋家塘、花桥至倪家院</v>
          </cell>
          <cell r="C14" t="str">
            <v>基础设施</v>
          </cell>
          <cell r="D14" t="str">
            <v>新建</v>
          </cell>
          <cell r="E14" t="str">
            <v>花桥村</v>
          </cell>
          <cell r="F14" t="str">
            <v>2017.1.1</v>
          </cell>
          <cell r="G14" t="str">
            <v>2017.12.31</v>
          </cell>
          <cell r="H14" t="str">
            <v>县交通运输局</v>
          </cell>
          <cell r="I14">
            <v>3.95</v>
          </cell>
          <cell r="J14">
            <v>60.04</v>
          </cell>
          <cell r="K14" t="str">
            <v>涉农整合资金</v>
          </cell>
          <cell r="L14">
            <v>42</v>
          </cell>
          <cell r="M14">
            <v>415</v>
          </cell>
          <cell r="N14" t="str">
            <v>方便群众安全出行</v>
          </cell>
          <cell r="O14">
            <v>0.52</v>
          </cell>
        </row>
        <row r="14">
          <cell r="R14">
            <v>0.95</v>
          </cell>
        </row>
        <row r="15">
          <cell r="B15" t="str">
            <v>花桥镇双龙溪村</v>
          </cell>
          <cell r="C15" t="str">
            <v>基础设施</v>
          </cell>
          <cell r="D15" t="str">
            <v>新建</v>
          </cell>
          <cell r="E15" t="str">
            <v>双龙溪村</v>
          </cell>
          <cell r="F15" t="str">
            <v>2017.1.1</v>
          </cell>
          <cell r="G15" t="str">
            <v>2017.12.31</v>
          </cell>
          <cell r="H15" t="str">
            <v>县交通运输局</v>
          </cell>
          <cell r="I15">
            <v>3.89</v>
          </cell>
          <cell r="J15">
            <v>59.128</v>
          </cell>
          <cell r="K15" t="str">
            <v>涉农整合资金</v>
          </cell>
          <cell r="L15">
            <v>401</v>
          </cell>
          <cell r="M15">
            <v>2070</v>
          </cell>
          <cell r="N15" t="str">
            <v>方便群众安全出行</v>
          </cell>
          <cell r="O15">
            <v>0.51</v>
          </cell>
        </row>
        <row r="15">
          <cell r="R15">
            <v>0.95</v>
          </cell>
        </row>
        <row r="16">
          <cell r="B16" t="str">
            <v>花桥镇芭蕉溪村油麻山至孙家至夏家至洗手盘自然村通水泥路（自主实施）工程</v>
          </cell>
          <cell r="C16" t="str">
            <v>基础设施</v>
          </cell>
          <cell r="D16" t="str">
            <v>新建</v>
          </cell>
          <cell r="E16" t="str">
            <v>芭蕉溪村</v>
          </cell>
          <cell r="F16" t="str">
            <v>2018.6.1</v>
          </cell>
          <cell r="G16" t="str">
            <v>2018.12.31</v>
          </cell>
          <cell r="H16" t="str">
            <v>县交通运输局</v>
          </cell>
        </row>
        <row r="16">
          <cell r="J16">
            <v>24.72</v>
          </cell>
          <cell r="K16" t="str">
            <v>涉农整合资金　　　</v>
          </cell>
          <cell r="L16">
            <v>59</v>
          </cell>
          <cell r="M16">
            <v>346</v>
          </cell>
          <cell r="N16" t="str">
            <v>方便群众安全出行</v>
          </cell>
          <cell r="O16">
            <v>0.55</v>
          </cell>
          <cell r="P16">
            <v>56</v>
          </cell>
          <cell r="Q16">
            <v>600</v>
          </cell>
          <cell r="R16">
            <v>0.95</v>
          </cell>
        </row>
        <row r="17">
          <cell r="B17" t="str">
            <v>花桥镇芭蕉溪村孙家-油麻山自然村通水泥路（整村推进）工程</v>
          </cell>
          <cell r="C17" t="str">
            <v>基础设施</v>
          </cell>
          <cell r="D17" t="str">
            <v>新建</v>
          </cell>
          <cell r="E17" t="str">
            <v>芭蕉溪村</v>
          </cell>
          <cell r="F17" t="str">
            <v>2018.6.1</v>
          </cell>
          <cell r="G17" t="str">
            <v>2018.12.31</v>
          </cell>
          <cell r="H17" t="str">
            <v>县交通运输局</v>
          </cell>
        </row>
        <row r="17">
          <cell r="J17">
            <v>10.1</v>
          </cell>
          <cell r="K17" t="str">
            <v>涉农整合资金　　</v>
          </cell>
          <cell r="L17">
            <v>59</v>
          </cell>
          <cell r="M17">
            <v>346</v>
          </cell>
          <cell r="N17" t="str">
            <v>方便群众安全出行</v>
          </cell>
          <cell r="O17">
            <v>0.55</v>
          </cell>
          <cell r="P17">
            <v>56</v>
          </cell>
          <cell r="Q17">
            <v>600</v>
          </cell>
          <cell r="R17">
            <v>0.95</v>
          </cell>
        </row>
        <row r="18">
          <cell r="B18" t="str">
            <v>花桥镇龙场公路工程项目</v>
          </cell>
          <cell r="C18" t="str">
            <v>基础设施</v>
          </cell>
          <cell r="D18" t="str">
            <v>新建</v>
          </cell>
          <cell r="E18" t="str">
            <v>龙场村</v>
          </cell>
          <cell r="F18">
            <v>42736</v>
          </cell>
          <cell r="G18">
            <v>43070</v>
          </cell>
          <cell r="H18" t="str">
            <v>县交通运输局</v>
          </cell>
          <cell r="I18">
            <v>0.24</v>
          </cell>
          <cell r="J18">
            <v>3.648</v>
          </cell>
          <cell r="K18" t="str">
            <v>涉农整合资金　　</v>
          </cell>
          <cell r="L18">
            <v>229</v>
          </cell>
          <cell r="M18">
            <v>1187</v>
          </cell>
          <cell r="N18" t="str">
            <v>方便群众安全出行</v>
          </cell>
          <cell r="O18">
            <v>0.68</v>
          </cell>
        </row>
        <row r="18">
          <cell r="R18">
            <v>0.95</v>
          </cell>
        </row>
        <row r="19">
          <cell r="B19" t="str">
            <v>花桥镇千丘田村</v>
          </cell>
          <cell r="C19" t="str">
            <v>基础设施</v>
          </cell>
          <cell r="D19" t="str">
            <v>新建</v>
          </cell>
          <cell r="E19" t="str">
            <v>千丘田村</v>
          </cell>
          <cell r="F19" t="str">
            <v>2017.1.1</v>
          </cell>
          <cell r="G19" t="str">
            <v>2017.12.31</v>
          </cell>
          <cell r="H19" t="str">
            <v>县交通运输局</v>
          </cell>
          <cell r="I19">
            <v>0.52</v>
          </cell>
          <cell r="J19">
            <v>7.904</v>
          </cell>
          <cell r="K19" t="str">
            <v>涉农整合资金</v>
          </cell>
          <cell r="L19">
            <v>217</v>
          </cell>
          <cell r="M19">
            <v>2112</v>
          </cell>
          <cell r="N19" t="str">
            <v>方便群众安全出行</v>
          </cell>
          <cell r="O19">
            <v>0.61</v>
          </cell>
        </row>
        <row r="19">
          <cell r="R19">
            <v>0.95</v>
          </cell>
        </row>
        <row r="20">
          <cell r="B20" t="str">
            <v>花桥镇火马塘村白泥铺-姚家冲</v>
          </cell>
          <cell r="C20" t="str">
            <v>基础设施</v>
          </cell>
          <cell r="D20" t="str">
            <v>新建</v>
          </cell>
          <cell r="E20" t="str">
            <v>火马塘村</v>
          </cell>
          <cell r="F20" t="str">
            <v>2018.6.1</v>
          </cell>
          <cell r="G20" t="str">
            <v>2018.12.31</v>
          </cell>
          <cell r="H20" t="str">
            <v>县交通运输局</v>
          </cell>
          <cell r="I20">
            <v>0.949</v>
          </cell>
          <cell r="J20">
            <v>47.45</v>
          </cell>
          <cell r="K20" t="str">
            <v>涉农整合资金</v>
          </cell>
          <cell r="L20">
            <v>40</v>
          </cell>
          <cell r="M20">
            <v>623</v>
          </cell>
          <cell r="N20" t="str">
            <v>方便群众安全出行</v>
          </cell>
          <cell r="O20">
            <v>0.69</v>
          </cell>
          <cell r="P20">
            <v>40</v>
          </cell>
        </row>
        <row r="20">
          <cell r="R20">
            <v>0.95</v>
          </cell>
        </row>
        <row r="21">
          <cell r="B21" t="str">
            <v>花桥镇火马塘村火马塘-桃家坪</v>
          </cell>
          <cell r="C21" t="str">
            <v>基础设施</v>
          </cell>
          <cell r="D21" t="str">
            <v>新建</v>
          </cell>
          <cell r="E21" t="str">
            <v>火马塘村</v>
          </cell>
          <cell r="F21" t="str">
            <v>2018.6.1</v>
          </cell>
          <cell r="G21" t="str">
            <v>2018.12.31</v>
          </cell>
          <cell r="H21" t="str">
            <v>县交通运输局</v>
          </cell>
          <cell r="I21">
            <v>3.269</v>
          </cell>
          <cell r="J21">
            <v>163.45</v>
          </cell>
          <cell r="K21" t="str">
            <v>涉农整合资金</v>
          </cell>
          <cell r="L21">
            <v>65</v>
          </cell>
          <cell r="M21">
            <v>511</v>
          </cell>
          <cell r="N21" t="str">
            <v>方便群众安全出行</v>
          </cell>
          <cell r="O21">
            <v>0.69</v>
          </cell>
          <cell r="P21">
            <v>65</v>
          </cell>
        </row>
        <row r="21">
          <cell r="R21">
            <v>0.95</v>
          </cell>
        </row>
        <row r="22">
          <cell r="B22" t="str">
            <v>花桥镇火马塘村长冲垅水库-坨院</v>
          </cell>
          <cell r="C22" t="str">
            <v>基础设施</v>
          </cell>
          <cell r="D22" t="str">
            <v>新建</v>
          </cell>
          <cell r="E22" t="str">
            <v>火马塘村</v>
          </cell>
          <cell r="F22" t="str">
            <v>2018.6.1</v>
          </cell>
          <cell r="G22" t="str">
            <v>2018.12.31</v>
          </cell>
          <cell r="H22" t="str">
            <v>县交通运输局</v>
          </cell>
          <cell r="I22">
            <v>0.958</v>
          </cell>
          <cell r="J22">
            <v>47.9</v>
          </cell>
          <cell r="K22" t="str">
            <v>涉农整合资金</v>
          </cell>
          <cell r="L22">
            <v>44</v>
          </cell>
          <cell r="M22">
            <v>411</v>
          </cell>
          <cell r="N22" t="str">
            <v>方便群众安全出行</v>
          </cell>
          <cell r="O22">
            <v>0.69</v>
          </cell>
          <cell r="P22">
            <v>44</v>
          </cell>
        </row>
        <row r="22">
          <cell r="R22">
            <v>0.95</v>
          </cell>
        </row>
        <row r="23">
          <cell r="B23" t="str">
            <v>花桥镇洞竹山村村小学-住里溪</v>
          </cell>
          <cell r="C23" t="str">
            <v>基础设施</v>
          </cell>
          <cell r="D23" t="str">
            <v>新建</v>
          </cell>
          <cell r="E23" t="str">
            <v>洞竹山村</v>
          </cell>
          <cell r="F23" t="str">
            <v>2018.6.1</v>
          </cell>
          <cell r="G23" t="str">
            <v>2018.12.31</v>
          </cell>
          <cell r="H23" t="str">
            <v>县交通运输局</v>
          </cell>
          <cell r="I23">
            <v>1.639</v>
          </cell>
          <cell r="J23">
            <v>81.95</v>
          </cell>
          <cell r="K23" t="str">
            <v>涉农整合资金</v>
          </cell>
          <cell r="L23">
            <v>182</v>
          </cell>
          <cell r="M23">
            <v>1521</v>
          </cell>
          <cell r="N23" t="str">
            <v>方便群众安全出行</v>
          </cell>
          <cell r="O23">
            <v>0.51</v>
          </cell>
        </row>
        <row r="23">
          <cell r="R23">
            <v>0.95</v>
          </cell>
        </row>
        <row r="24">
          <cell r="B24" t="str">
            <v>花桥镇排叶村下双枫湾至上双枫湾</v>
          </cell>
          <cell r="C24" t="str">
            <v>基础设施</v>
          </cell>
          <cell r="D24" t="str">
            <v>新建</v>
          </cell>
          <cell r="E24" t="str">
            <v>排叶村</v>
          </cell>
          <cell r="F24" t="str">
            <v>2018.6.1</v>
          </cell>
          <cell r="G24" t="str">
            <v>2018.12.31</v>
          </cell>
          <cell r="H24" t="str">
            <v>县交通运输局</v>
          </cell>
          <cell r="I24">
            <v>0.39</v>
          </cell>
          <cell r="J24">
            <v>4.45</v>
          </cell>
          <cell r="K24" t="str">
            <v>涉农整合资金</v>
          </cell>
          <cell r="L24">
            <v>30</v>
          </cell>
          <cell r="M24">
            <v>150</v>
          </cell>
          <cell r="N24" t="str">
            <v>方便群众安全出行</v>
          </cell>
          <cell r="O24">
            <v>0.61</v>
          </cell>
        </row>
        <row r="24">
          <cell r="R24">
            <v>0.95</v>
          </cell>
        </row>
        <row r="25">
          <cell r="B25" t="str">
            <v>花桥镇排叶村油麻冲至塘坝口</v>
          </cell>
          <cell r="C25" t="str">
            <v>基础设施</v>
          </cell>
          <cell r="D25" t="str">
            <v>新建</v>
          </cell>
          <cell r="E25" t="str">
            <v>排叶村</v>
          </cell>
          <cell r="F25" t="str">
            <v>2018.6.1</v>
          </cell>
          <cell r="G25" t="str">
            <v>2018.12.31</v>
          </cell>
          <cell r="H25" t="str">
            <v>县交通运输局</v>
          </cell>
          <cell r="I25">
            <v>0.489</v>
          </cell>
          <cell r="J25">
            <v>5.57</v>
          </cell>
          <cell r="K25" t="str">
            <v>涉农整合资金</v>
          </cell>
          <cell r="L25">
            <v>50</v>
          </cell>
          <cell r="M25">
            <v>380</v>
          </cell>
          <cell r="N25" t="str">
            <v>方便群众安全出行</v>
          </cell>
          <cell r="O25">
            <v>0.61</v>
          </cell>
        </row>
        <row r="25">
          <cell r="R25">
            <v>0.95</v>
          </cell>
        </row>
        <row r="26">
          <cell r="B26" t="str">
            <v>花桥镇三冲口村公路工和</v>
          </cell>
          <cell r="C26" t="str">
            <v>基础设施</v>
          </cell>
          <cell r="D26" t="str">
            <v>新建</v>
          </cell>
          <cell r="E26" t="str">
            <v>三冲口村</v>
          </cell>
          <cell r="F26" t="str">
            <v>2017.1.1</v>
          </cell>
          <cell r="G26" t="str">
            <v>2017.12.31</v>
          </cell>
          <cell r="H26" t="str">
            <v>县交通运输局</v>
          </cell>
          <cell r="I26">
            <v>6.747</v>
          </cell>
          <cell r="J26">
            <v>102.5544</v>
          </cell>
        </row>
        <row r="26">
          <cell r="L26">
            <v>59</v>
          </cell>
          <cell r="M26">
            <v>604</v>
          </cell>
          <cell r="N26" t="str">
            <v>方便群众安全出行</v>
          </cell>
          <cell r="O26">
            <v>0.62</v>
          </cell>
        </row>
        <row r="26">
          <cell r="R26">
            <v>0.95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序号</v>
          </cell>
          <cell r="B3" t="str">
            <v>项目名称</v>
          </cell>
          <cell r="C3" t="str">
            <v>项目类别</v>
          </cell>
          <cell r="D3" t="str">
            <v>建设性质</v>
          </cell>
          <cell r="E3" t="str">
            <v>实施地点</v>
          </cell>
          <cell r="F3" t="str">
            <v>时间进度</v>
          </cell>
        </row>
        <row r="3">
          <cell r="H3" t="str">
            <v>责任单位</v>
          </cell>
          <cell r="I3" t="str">
            <v>建设任务</v>
          </cell>
          <cell r="J3" t="str">
            <v>资金规模</v>
          </cell>
          <cell r="K3" t="str">
            <v>筹资方式</v>
          </cell>
          <cell r="L3" t="str">
            <v>受益对象</v>
          </cell>
        </row>
        <row r="3">
          <cell r="N3" t="str">
            <v>绩效目标</v>
          </cell>
          <cell r="O3" t="str">
            <v>贫困户参与度</v>
          </cell>
          <cell r="P3" t="str">
            <v>带贫减贫机制</v>
          </cell>
        </row>
        <row r="4">
          <cell r="F4" t="str">
            <v>计划开工时间</v>
          </cell>
          <cell r="G4" t="str">
            <v>计划完工时间</v>
          </cell>
        </row>
        <row r="4">
          <cell r="L4" t="str">
            <v>贫困人口</v>
          </cell>
          <cell r="M4" t="str">
            <v>非贫困人口</v>
          </cell>
        </row>
        <row r="4">
          <cell r="P4" t="str">
            <v>巩固提升脱贫人口数</v>
          </cell>
          <cell r="Q4" t="str">
            <v>贫困人口人均增收金额</v>
          </cell>
          <cell r="R4" t="str">
            <v>群众认可度</v>
          </cell>
        </row>
        <row r="5">
          <cell r="A5" t="str">
            <v>总计</v>
          </cell>
        </row>
        <row r="6">
          <cell r="A6">
            <v>1</v>
          </cell>
          <cell r="B6" t="str">
            <v>泸阳镇和平村杨家至竹子湾自然村通水泥路（自主实施）工程</v>
          </cell>
          <cell r="C6" t="str">
            <v>基础设施</v>
          </cell>
          <cell r="D6" t="str">
            <v>新建</v>
          </cell>
          <cell r="E6" t="str">
            <v>和平村</v>
          </cell>
          <cell r="F6" t="str">
            <v>2018.6.1</v>
          </cell>
          <cell r="G6" t="str">
            <v>2018.12.31</v>
          </cell>
          <cell r="H6" t="str">
            <v>县交通运输局</v>
          </cell>
          <cell r="I6">
            <v>1.023</v>
          </cell>
          <cell r="J6">
            <v>11.66</v>
          </cell>
          <cell r="K6" t="str">
            <v>涉农整合资金</v>
          </cell>
          <cell r="L6" t="str">
            <v>50人</v>
          </cell>
          <cell r="M6" t="str">
            <v>56人</v>
          </cell>
          <cell r="N6" t="str">
            <v>解决二个组村民安全通行问题</v>
          </cell>
          <cell r="O6">
            <v>0.55</v>
          </cell>
          <cell r="P6" t="str">
            <v>50人</v>
          </cell>
        </row>
        <row r="6">
          <cell r="R6">
            <v>1</v>
          </cell>
        </row>
        <row r="7">
          <cell r="A7">
            <v>2</v>
          </cell>
          <cell r="B7" t="str">
            <v>泸阳镇和平村八一组至瓦窑现自然村通水泥路（自主实施）工程</v>
          </cell>
          <cell r="C7" t="str">
            <v>基础设施</v>
          </cell>
          <cell r="D7" t="str">
            <v>新建</v>
          </cell>
          <cell r="E7" t="str">
            <v>和平村</v>
          </cell>
          <cell r="F7" t="str">
            <v>2018.6.1</v>
          </cell>
          <cell r="G7" t="str">
            <v>2018.12.31</v>
          </cell>
          <cell r="H7" t="str">
            <v>县交通运输局</v>
          </cell>
          <cell r="I7">
            <v>0.62</v>
          </cell>
          <cell r="J7">
            <v>7.07</v>
          </cell>
          <cell r="K7" t="str">
            <v>涉农整合资金</v>
          </cell>
          <cell r="L7" t="str">
            <v>18人</v>
          </cell>
          <cell r="M7" t="str">
            <v>80人</v>
          </cell>
          <cell r="N7" t="str">
            <v>解决了一个组村民安全通行</v>
          </cell>
          <cell r="O7">
            <v>0.55</v>
          </cell>
          <cell r="P7" t="str">
            <v>18人</v>
          </cell>
        </row>
        <row r="7">
          <cell r="R7">
            <v>1</v>
          </cell>
        </row>
        <row r="8">
          <cell r="A8">
            <v>3</v>
          </cell>
          <cell r="B8" t="str">
            <v>泸阳镇和平村杨柳坪至泸西村王家自然村通水泥路（自主实施）工程</v>
          </cell>
          <cell r="C8" t="str">
            <v>基础设施</v>
          </cell>
          <cell r="D8" t="str">
            <v>新建</v>
          </cell>
          <cell r="E8" t="str">
            <v>和平村</v>
          </cell>
          <cell r="F8" t="str">
            <v>2018.6.1</v>
          </cell>
          <cell r="G8" t="str">
            <v>2018.12.31</v>
          </cell>
          <cell r="H8" t="str">
            <v>县交通运输局</v>
          </cell>
          <cell r="I8">
            <v>0.311</v>
          </cell>
          <cell r="J8">
            <v>3.55</v>
          </cell>
          <cell r="K8" t="str">
            <v>涉农整合资金</v>
          </cell>
          <cell r="L8" t="str">
            <v>15人</v>
          </cell>
          <cell r="M8" t="str">
            <v>112人</v>
          </cell>
          <cell r="N8" t="str">
            <v>解决了一个组村民安全通行且是两村互通的道路</v>
          </cell>
          <cell r="O8">
            <v>0.55</v>
          </cell>
          <cell r="P8" t="str">
            <v>15人</v>
          </cell>
        </row>
        <row r="8">
          <cell r="R8">
            <v>1</v>
          </cell>
        </row>
        <row r="9">
          <cell r="A9">
            <v>4</v>
          </cell>
          <cell r="B9" t="str">
            <v>泸阳镇金家冲村金家冲村组路自然村通水泥路（整村推进）工程</v>
          </cell>
          <cell r="C9" t="str">
            <v>基础设施</v>
          </cell>
          <cell r="D9" t="str">
            <v>新建</v>
          </cell>
          <cell r="E9" t="str">
            <v>金家冲村</v>
          </cell>
          <cell r="F9" t="str">
            <v>2018.6.1</v>
          </cell>
          <cell r="G9" t="str">
            <v>2018.12.31</v>
          </cell>
          <cell r="H9" t="str">
            <v>县交通运输局</v>
          </cell>
          <cell r="I9">
            <v>0.156</v>
          </cell>
          <cell r="J9">
            <v>7.8</v>
          </cell>
          <cell r="K9" t="str">
            <v>涉农整合资金</v>
          </cell>
          <cell r="L9" t="str">
            <v>47人</v>
          </cell>
          <cell r="M9" t="str">
            <v>321人</v>
          </cell>
          <cell r="N9" t="str">
            <v>解决了368人安全通行问题</v>
          </cell>
          <cell r="O9">
            <v>0.55</v>
          </cell>
          <cell r="P9" t="str">
            <v>47人</v>
          </cell>
        </row>
        <row r="9">
          <cell r="R9">
            <v>1</v>
          </cell>
        </row>
        <row r="10">
          <cell r="A10">
            <v>5</v>
          </cell>
          <cell r="B10" t="str">
            <v>泸阳镇和平村沙坪至大团公路工程</v>
          </cell>
          <cell r="C10" t="str">
            <v>基础设施</v>
          </cell>
          <cell r="D10" t="str">
            <v>新建</v>
          </cell>
          <cell r="E10" t="str">
            <v>和平村</v>
          </cell>
          <cell r="F10" t="str">
            <v>2017.1.1</v>
          </cell>
          <cell r="G10" t="str">
            <v>2017.12.31</v>
          </cell>
          <cell r="H10" t="str">
            <v>县交通运输局</v>
          </cell>
          <cell r="I10">
            <v>1.5</v>
          </cell>
          <cell r="J10">
            <v>15</v>
          </cell>
          <cell r="K10" t="str">
            <v>涉农整合资金</v>
          </cell>
          <cell r="L10" t="str">
            <v>85人</v>
          </cell>
          <cell r="M10" t="str">
            <v>759人</v>
          </cell>
          <cell r="N10" t="str">
            <v>解决了844人的安全出行问题</v>
          </cell>
          <cell r="O10">
            <v>0.55</v>
          </cell>
          <cell r="P10" t="str">
            <v>85人</v>
          </cell>
        </row>
        <row r="10">
          <cell r="R10">
            <v>1</v>
          </cell>
        </row>
        <row r="11">
          <cell r="A11">
            <v>6</v>
          </cell>
          <cell r="B11" t="str">
            <v>泸阳镇泸西村护柱组至新屋场自然村通水泥路（自主实施）工程</v>
          </cell>
          <cell r="C11" t="str">
            <v>基础设施</v>
          </cell>
          <cell r="D11" t="str">
            <v>新建</v>
          </cell>
          <cell r="E11" t="str">
            <v>泸西村</v>
          </cell>
          <cell r="F11" t="str">
            <v>2018.6.1</v>
          </cell>
          <cell r="G11" t="str">
            <v>2018.12.31</v>
          </cell>
          <cell r="H11" t="str">
            <v>县交通运输局</v>
          </cell>
          <cell r="I11">
            <v>0.776</v>
          </cell>
          <cell r="J11">
            <v>8.85</v>
          </cell>
          <cell r="K11" t="str">
            <v>财政涉农统筹资金</v>
          </cell>
          <cell r="L11" t="str">
            <v>38人</v>
          </cell>
          <cell r="M11" t="str">
            <v>410人</v>
          </cell>
          <cell r="N11" t="str">
            <v>公路硬化工程</v>
          </cell>
          <cell r="O11">
            <v>0.58</v>
          </cell>
          <cell r="P11" t="str">
            <v>372人</v>
          </cell>
        </row>
        <row r="11">
          <cell r="R11">
            <v>1</v>
          </cell>
        </row>
        <row r="12">
          <cell r="A12">
            <v>7</v>
          </cell>
          <cell r="B12" t="str">
            <v>泸阳镇泸西村两背组至农里自然村通水泥路（自主实施）工程</v>
          </cell>
          <cell r="C12" t="str">
            <v>基础设施</v>
          </cell>
          <cell r="D12" t="str">
            <v>新建</v>
          </cell>
          <cell r="E12" t="str">
            <v>泸西村</v>
          </cell>
          <cell r="F12" t="str">
            <v>2018.6.1</v>
          </cell>
          <cell r="G12" t="str">
            <v>2018.12.31</v>
          </cell>
          <cell r="H12" t="str">
            <v>县交通运输局</v>
          </cell>
          <cell r="I12">
            <v>0.305</v>
          </cell>
          <cell r="J12">
            <v>3.48</v>
          </cell>
          <cell r="K12" t="str">
            <v>财政统筹资金</v>
          </cell>
          <cell r="L12" t="str">
            <v>　13人</v>
          </cell>
          <cell r="M12" t="str">
            <v>　133人</v>
          </cell>
          <cell r="N12" t="str">
            <v>公路硬化工程</v>
          </cell>
          <cell r="O12">
            <v>0.58</v>
          </cell>
          <cell r="P12" t="str">
            <v>120人</v>
          </cell>
        </row>
        <row r="12">
          <cell r="R12">
            <v>1</v>
          </cell>
        </row>
        <row r="13">
          <cell r="A13">
            <v>8</v>
          </cell>
          <cell r="B13" t="str">
            <v>泸阳镇大斗村大斗村至腰子坪公路工程</v>
          </cell>
          <cell r="C13" t="str">
            <v>基础设施</v>
          </cell>
          <cell r="D13" t="str">
            <v>新建</v>
          </cell>
          <cell r="E13" t="str">
            <v>大斗村</v>
          </cell>
          <cell r="F13" t="str">
            <v>2017.1.1</v>
          </cell>
          <cell r="G13" t="str">
            <v>2017.12.31</v>
          </cell>
          <cell r="H13" t="str">
            <v>县交通运输局</v>
          </cell>
          <cell r="I13">
            <v>2.5</v>
          </cell>
          <cell r="J13">
            <v>35</v>
          </cell>
          <cell r="K13" t="str">
            <v>涉农整合资金</v>
          </cell>
          <cell r="L13">
            <v>375</v>
          </cell>
          <cell r="M13">
            <v>3313</v>
          </cell>
          <cell r="N13" t="str">
            <v>解决全村群众的出行问题</v>
          </cell>
          <cell r="O13">
            <v>0.58</v>
          </cell>
          <cell r="P13" t="str">
            <v>345人</v>
          </cell>
        </row>
        <row r="13">
          <cell r="R13">
            <v>1</v>
          </cell>
        </row>
        <row r="14">
          <cell r="A14">
            <v>9</v>
          </cell>
          <cell r="B14" t="str">
            <v>泸阳镇泸阳村王家元至岩底洞自然村通水泥路（自主实施）工程</v>
          </cell>
          <cell r="C14" t="str">
            <v>基础设施</v>
          </cell>
          <cell r="D14" t="str">
            <v>新建</v>
          </cell>
          <cell r="E14" t="str">
            <v>泸阳村</v>
          </cell>
          <cell r="F14" t="str">
            <v>2018.6.1</v>
          </cell>
          <cell r="G14" t="str">
            <v>2018.12.31</v>
          </cell>
          <cell r="H14" t="str">
            <v>县交通运输局</v>
          </cell>
          <cell r="I14">
            <v>0.5</v>
          </cell>
          <cell r="J14">
            <v>5.7</v>
          </cell>
          <cell r="K14" t="str">
            <v>涉农整合资金</v>
          </cell>
          <cell r="L14">
            <v>36</v>
          </cell>
          <cell r="M14">
            <v>350</v>
          </cell>
          <cell r="N14" t="str">
            <v>巩固脱贫成效</v>
          </cell>
          <cell r="O14">
            <v>0.59</v>
          </cell>
          <cell r="P14">
            <v>36</v>
          </cell>
        </row>
        <row r="14">
          <cell r="R14">
            <v>1</v>
          </cell>
        </row>
        <row r="15">
          <cell r="A15">
            <v>10</v>
          </cell>
          <cell r="B15" t="str">
            <v>泸阳镇泸阳村敬老院至丽水山庄自然村通水泥路（自主实施）工程</v>
          </cell>
          <cell r="C15" t="str">
            <v>基础设施</v>
          </cell>
          <cell r="D15" t="str">
            <v>新建</v>
          </cell>
          <cell r="E15" t="str">
            <v>泸阳村</v>
          </cell>
          <cell r="F15" t="str">
            <v>2018.6.1</v>
          </cell>
          <cell r="G15" t="str">
            <v>2018.12.31</v>
          </cell>
          <cell r="H15" t="str">
            <v>县交通运输局</v>
          </cell>
          <cell r="I15">
            <v>0.3</v>
          </cell>
          <cell r="J15">
            <v>3.42</v>
          </cell>
          <cell r="K15" t="str">
            <v>涉农整合资金</v>
          </cell>
          <cell r="L15">
            <v>24</v>
          </cell>
          <cell r="M15">
            <v>410</v>
          </cell>
          <cell r="N15" t="str">
            <v>巩固脱贫成效</v>
          </cell>
          <cell r="O15">
            <v>0.59</v>
          </cell>
          <cell r="P15">
            <v>24</v>
          </cell>
        </row>
        <row r="15">
          <cell r="R15">
            <v>1</v>
          </cell>
        </row>
        <row r="16">
          <cell r="A16">
            <v>11</v>
          </cell>
          <cell r="B16" t="str">
            <v>泸阳镇泸阳村中完至花果山至中三组环边垅自然村通水泥路（自主实施）工程</v>
          </cell>
          <cell r="C16" t="str">
            <v>基础设施</v>
          </cell>
          <cell r="D16" t="str">
            <v>新建</v>
          </cell>
          <cell r="E16" t="str">
            <v>泸阳村</v>
          </cell>
          <cell r="F16" t="str">
            <v>2018.6.1</v>
          </cell>
          <cell r="G16" t="str">
            <v>2018.12.31</v>
          </cell>
          <cell r="H16" t="str">
            <v>县交通运输局</v>
          </cell>
          <cell r="I16">
            <v>0.305</v>
          </cell>
          <cell r="J16">
            <v>3.48</v>
          </cell>
          <cell r="K16" t="str">
            <v>涉农整合资金</v>
          </cell>
          <cell r="L16">
            <v>8</v>
          </cell>
          <cell r="M16">
            <v>485</v>
          </cell>
          <cell r="N16" t="str">
            <v>巩固脱贫成效</v>
          </cell>
          <cell r="O16">
            <v>0.59</v>
          </cell>
          <cell r="P16">
            <v>8</v>
          </cell>
        </row>
        <row r="16">
          <cell r="R16">
            <v>1</v>
          </cell>
        </row>
        <row r="17">
          <cell r="A17">
            <v>12</v>
          </cell>
          <cell r="B17" t="str">
            <v>泸阳镇小坪村小坪-岩底洞自然村通水泥路（整村推进）工程</v>
          </cell>
          <cell r="C17" t="str">
            <v>基础设施</v>
          </cell>
          <cell r="D17" t="str">
            <v>新建</v>
          </cell>
          <cell r="E17" t="str">
            <v>小坪村</v>
          </cell>
          <cell r="F17">
            <v>2018.1</v>
          </cell>
          <cell r="G17" t="str">
            <v>2018.12.31</v>
          </cell>
          <cell r="H17" t="str">
            <v>县交通运输局</v>
          </cell>
          <cell r="I17">
            <v>0.886</v>
          </cell>
          <cell r="J17">
            <v>44.3</v>
          </cell>
          <cell r="K17" t="str">
            <v>涉农整合资金</v>
          </cell>
          <cell r="L17">
            <v>38</v>
          </cell>
          <cell r="M17">
            <v>310</v>
          </cell>
          <cell r="N17" t="str">
            <v>巩固脱贫成效</v>
          </cell>
          <cell r="O17">
            <v>0.59</v>
          </cell>
          <cell r="P17">
            <v>38</v>
          </cell>
        </row>
        <row r="17">
          <cell r="R17">
            <v>1</v>
          </cell>
        </row>
        <row r="18">
          <cell r="A18">
            <v>13</v>
          </cell>
          <cell r="B18" t="str">
            <v>泸阳镇泸阳村碑一至周家组自然村通水泥路（自主实施）工程</v>
          </cell>
          <cell r="C18" t="str">
            <v>基础设施</v>
          </cell>
          <cell r="D18" t="str">
            <v>新建</v>
          </cell>
          <cell r="E18" t="str">
            <v>泸阳村</v>
          </cell>
          <cell r="F18" t="str">
            <v>2018.6.1</v>
          </cell>
          <cell r="G18" t="str">
            <v>2018.12.31</v>
          </cell>
          <cell r="H18" t="str">
            <v>县交通运输局</v>
          </cell>
          <cell r="I18">
            <v>1.5</v>
          </cell>
          <cell r="J18">
            <v>17.1</v>
          </cell>
          <cell r="K18" t="str">
            <v>涉农整合资金</v>
          </cell>
          <cell r="L18">
            <v>35</v>
          </cell>
          <cell r="M18">
            <v>216</v>
          </cell>
          <cell r="N18" t="str">
            <v>巩固脱贫成效</v>
          </cell>
          <cell r="O18">
            <v>0.59</v>
          </cell>
          <cell r="P18">
            <v>35</v>
          </cell>
        </row>
        <row r="18">
          <cell r="R18">
            <v>1</v>
          </cell>
        </row>
        <row r="19">
          <cell r="A19">
            <v>14</v>
          </cell>
          <cell r="B19" t="str">
            <v>泸阳镇泸阳村泸磷路至牛套冲组自然村通水泥路（自主实施）工程</v>
          </cell>
          <cell r="C19" t="str">
            <v>基础设施</v>
          </cell>
          <cell r="D19" t="str">
            <v>新建</v>
          </cell>
          <cell r="E19" t="str">
            <v>泸阳村</v>
          </cell>
          <cell r="F19" t="str">
            <v>2018.6.1</v>
          </cell>
          <cell r="G19" t="str">
            <v>2018.12.31</v>
          </cell>
          <cell r="H19" t="str">
            <v>县交通运输局</v>
          </cell>
          <cell r="I19">
            <v>2.2</v>
          </cell>
          <cell r="J19">
            <v>25.08</v>
          </cell>
          <cell r="K19" t="str">
            <v>涉农整合资金</v>
          </cell>
          <cell r="L19">
            <v>12</v>
          </cell>
          <cell r="M19">
            <v>582</v>
          </cell>
          <cell r="N19" t="str">
            <v>巩固脱贫成效</v>
          </cell>
          <cell r="O19">
            <v>0.59</v>
          </cell>
          <cell r="P19">
            <v>12</v>
          </cell>
        </row>
        <row r="19">
          <cell r="R19">
            <v>1</v>
          </cell>
        </row>
        <row r="20">
          <cell r="A20">
            <v>15</v>
          </cell>
          <cell r="B20" t="str">
            <v>泸阳镇金塘村金塘村组路自然村通水泥路（整村推进）工程</v>
          </cell>
          <cell r="C20" t="str">
            <v>基础设施</v>
          </cell>
          <cell r="D20" t="str">
            <v>新建</v>
          </cell>
          <cell r="E20" t="str">
            <v>金塘村</v>
          </cell>
          <cell r="F20" t="str">
            <v>2018.6.1</v>
          </cell>
          <cell r="G20" t="str">
            <v>2018.12.31</v>
          </cell>
          <cell r="H20" t="str">
            <v>县交通运输局</v>
          </cell>
          <cell r="I20">
            <v>1.297</v>
          </cell>
          <cell r="J20">
            <v>64.85</v>
          </cell>
          <cell r="K20" t="str">
            <v>涉农整合资金</v>
          </cell>
          <cell r="L20">
            <v>62</v>
          </cell>
          <cell r="M20">
            <v>1710</v>
          </cell>
          <cell r="N20" t="str">
            <v>巩固脱贫成效</v>
          </cell>
          <cell r="O20">
            <v>0.59</v>
          </cell>
          <cell r="P20">
            <v>62</v>
          </cell>
        </row>
        <row r="20">
          <cell r="R20">
            <v>1</v>
          </cell>
        </row>
        <row r="21">
          <cell r="A21">
            <v>16</v>
          </cell>
          <cell r="B21" t="str">
            <v>泸阳镇小坪村碑头-周家自然村通水泥路（整村推进）工程</v>
          </cell>
          <cell r="C21" t="str">
            <v>基础设施</v>
          </cell>
          <cell r="D21" t="str">
            <v>新建</v>
          </cell>
          <cell r="E21" t="str">
            <v>小坪村</v>
          </cell>
          <cell r="F21" t="str">
            <v>2018.6.1</v>
          </cell>
          <cell r="G21" t="str">
            <v>2018.12.31</v>
          </cell>
          <cell r="H21" t="str">
            <v>县交通运输局</v>
          </cell>
          <cell r="I21">
            <v>0.454</v>
          </cell>
          <cell r="J21">
            <v>22.7</v>
          </cell>
          <cell r="K21" t="str">
            <v>涉农整合资金</v>
          </cell>
          <cell r="L21">
            <v>35</v>
          </cell>
          <cell r="M21">
            <v>216</v>
          </cell>
          <cell r="N21" t="str">
            <v>巩固脱贫成效</v>
          </cell>
          <cell r="O21">
            <v>0.59</v>
          </cell>
          <cell r="P21">
            <v>35</v>
          </cell>
        </row>
        <row r="21">
          <cell r="R21">
            <v>1</v>
          </cell>
        </row>
        <row r="22">
          <cell r="A22">
            <v>17</v>
          </cell>
          <cell r="B22" t="str">
            <v>　泸阳镇五里村</v>
          </cell>
          <cell r="C22" t="str">
            <v>基础设施</v>
          </cell>
          <cell r="D22" t="str">
            <v>　新建</v>
          </cell>
          <cell r="E22" t="str">
            <v>　五里</v>
          </cell>
          <cell r="F22" t="str">
            <v>　2017.1.1</v>
          </cell>
          <cell r="G22" t="str">
            <v>　2017.12.31</v>
          </cell>
          <cell r="H22" t="str">
            <v>县交通局</v>
          </cell>
          <cell r="I22" t="str">
            <v>10.5公里</v>
          </cell>
          <cell r="J22">
            <v>131.25</v>
          </cell>
          <cell r="K22" t="str">
            <v>涉农整合资金</v>
          </cell>
          <cell r="L22">
            <v>522</v>
          </cell>
          <cell r="M22">
            <v>4735</v>
          </cell>
          <cell r="N22" t="str">
            <v>　巩固脱贫成效　</v>
          </cell>
          <cell r="O22">
            <v>0.53</v>
          </cell>
          <cell r="P22">
            <v>522</v>
          </cell>
        </row>
        <row r="22">
          <cell r="R22">
            <v>1</v>
          </cell>
        </row>
        <row r="23">
          <cell r="A23">
            <v>18</v>
          </cell>
          <cell r="B23" t="str">
            <v>泸阳镇桥上村桥上村至东浪组公路工程</v>
          </cell>
          <cell r="C23" t="str">
            <v>基础设施</v>
          </cell>
          <cell r="D23" t="str">
            <v>新建</v>
          </cell>
          <cell r="E23" t="str">
            <v>桥上村</v>
          </cell>
          <cell r="F23" t="str">
            <v>2017.1.1</v>
          </cell>
          <cell r="G23" t="str">
            <v>2017.12.31</v>
          </cell>
          <cell r="H23" t="str">
            <v>县交通运输局</v>
          </cell>
          <cell r="I23">
            <v>0.35</v>
          </cell>
          <cell r="J23">
            <v>6.125</v>
          </cell>
          <cell r="K23" t="str">
            <v>涉农整合资金</v>
          </cell>
          <cell r="L23">
            <v>26</v>
          </cell>
          <cell r="M23">
            <v>108</v>
          </cell>
          <cell r="N23" t="str">
            <v>改善东浪组交通条件，方便村民出行</v>
          </cell>
          <cell r="O23">
            <v>0.51</v>
          </cell>
          <cell r="P23">
            <v>26</v>
          </cell>
        </row>
        <row r="23">
          <cell r="R23">
            <v>1</v>
          </cell>
        </row>
        <row r="24">
          <cell r="A24">
            <v>19</v>
          </cell>
          <cell r="B24" t="str">
            <v>泸阳镇壮稻村壮稻至竹园山庄公路工程</v>
          </cell>
          <cell r="C24" t="str">
            <v>基础设施</v>
          </cell>
          <cell r="D24" t="str">
            <v>新建</v>
          </cell>
          <cell r="E24" t="str">
            <v>桥上村</v>
          </cell>
          <cell r="F24" t="str">
            <v>2017.1.1</v>
          </cell>
          <cell r="G24" t="str">
            <v>2017.12.31</v>
          </cell>
          <cell r="H24" t="str">
            <v>县交通运输局</v>
          </cell>
          <cell r="I24">
            <v>1</v>
          </cell>
          <cell r="J24">
            <v>12.5</v>
          </cell>
          <cell r="K24" t="str">
            <v>涉农整合资金</v>
          </cell>
          <cell r="L24">
            <v>691</v>
          </cell>
          <cell r="M24">
            <v>2592</v>
          </cell>
          <cell r="N24" t="str">
            <v>改善本村交通条件，方便村民出行</v>
          </cell>
          <cell r="O24">
            <v>0.51</v>
          </cell>
          <cell r="P24">
            <v>691</v>
          </cell>
        </row>
        <row r="25">
          <cell r="A25">
            <v>20</v>
          </cell>
          <cell r="B25" t="str">
            <v>新店坪村拖船溪至佑门塘自</v>
          </cell>
          <cell r="C25" t="str">
            <v>基础设施</v>
          </cell>
          <cell r="D25" t="str">
            <v>新建</v>
          </cell>
          <cell r="E25" t="str">
            <v>新店坪村　</v>
          </cell>
          <cell r="F25" t="str">
            <v>2018.6.1</v>
          </cell>
          <cell r="G25" t="str">
            <v>2018.12.31</v>
          </cell>
          <cell r="H25" t="str">
            <v>县交通运输局</v>
          </cell>
          <cell r="I25">
            <v>0.365</v>
          </cell>
          <cell r="J25">
            <v>4.16</v>
          </cell>
          <cell r="K25" t="str">
            <v>涉农整合资金</v>
          </cell>
          <cell r="L25">
            <v>87</v>
          </cell>
          <cell r="M25">
            <v>2244</v>
          </cell>
          <cell r="N25" t="str">
            <v>方便村民出行　</v>
          </cell>
          <cell r="O25">
            <v>0.88</v>
          </cell>
          <cell r="P25">
            <v>73</v>
          </cell>
        </row>
        <row r="25">
          <cell r="R25">
            <v>1</v>
          </cell>
        </row>
        <row r="26">
          <cell r="A26">
            <v>21</v>
          </cell>
          <cell r="B26" t="str">
            <v>泸阳镇下坪村考场至花树塘</v>
          </cell>
          <cell r="C26" t="str">
            <v>基础设施</v>
          </cell>
          <cell r="D26" t="str">
            <v>新建</v>
          </cell>
          <cell r="E26" t="str">
            <v>下坪村</v>
          </cell>
          <cell r="F26" t="str">
            <v>2018.6.1</v>
          </cell>
          <cell r="G26" t="str">
            <v>2018.12.31</v>
          </cell>
          <cell r="H26" t="str">
            <v>县交通运输局</v>
          </cell>
          <cell r="I26">
            <v>1.072</v>
          </cell>
          <cell r="J26">
            <v>12.2208</v>
          </cell>
          <cell r="K26" t="str">
            <v>涉农整合资金</v>
          </cell>
          <cell r="L26">
            <v>177</v>
          </cell>
          <cell r="M26">
            <v>2773</v>
          </cell>
          <cell r="N26" t="str">
            <v>项目实施后解决全村2950人行路难问题</v>
          </cell>
          <cell r="O26" t="str">
            <v>60%</v>
          </cell>
          <cell r="P26">
            <v>161</v>
          </cell>
        </row>
        <row r="26">
          <cell r="R26">
            <v>1</v>
          </cell>
        </row>
        <row r="27">
          <cell r="A27">
            <v>22</v>
          </cell>
          <cell r="B27" t="str">
            <v>泸阳镇下坪村村部至阳老头</v>
          </cell>
          <cell r="C27" t="str">
            <v>基础设施</v>
          </cell>
          <cell r="D27" t="str">
            <v>新建</v>
          </cell>
          <cell r="E27" t="str">
            <v>下坪村</v>
          </cell>
          <cell r="F27" t="str">
            <v>2018.6.1</v>
          </cell>
          <cell r="G27" t="str">
            <v>2018.12.31</v>
          </cell>
          <cell r="H27" t="str">
            <v>县交通运输局</v>
          </cell>
          <cell r="I27">
            <v>0.36</v>
          </cell>
          <cell r="J27">
            <v>4.1</v>
          </cell>
          <cell r="K27" t="str">
            <v>涉农整合资金</v>
          </cell>
          <cell r="L27">
            <v>177</v>
          </cell>
          <cell r="M27">
            <v>2773</v>
          </cell>
          <cell r="N27" t="str">
            <v>项目实施后解决全村2950人行路难问题</v>
          </cell>
          <cell r="O27" t="str">
            <v>60%</v>
          </cell>
          <cell r="P27">
            <v>161</v>
          </cell>
        </row>
        <row r="27">
          <cell r="R27">
            <v>1</v>
          </cell>
        </row>
        <row r="28">
          <cell r="A28">
            <v>23</v>
          </cell>
          <cell r="B28" t="str">
            <v>泸阳镇下坪村</v>
          </cell>
          <cell r="C28" t="str">
            <v>基础设施</v>
          </cell>
          <cell r="D28" t="str">
            <v>新建</v>
          </cell>
          <cell r="E28" t="str">
            <v>下坪村</v>
          </cell>
          <cell r="F28" t="str">
            <v>2017.1.1</v>
          </cell>
          <cell r="G28" t="str">
            <v>2017.12.31</v>
          </cell>
          <cell r="H28" t="str">
            <v>县交通运输局</v>
          </cell>
          <cell r="I28">
            <v>3</v>
          </cell>
          <cell r="J28">
            <v>52.5</v>
          </cell>
          <cell r="K28" t="str">
            <v>涉农整合资金</v>
          </cell>
          <cell r="L28">
            <v>177</v>
          </cell>
          <cell r="M28">
            <v>2773</v>
          </cell>
          <cell r="N28" t="str">
            <v>项目实施后解决全村2950人行路难问题</v>
          </cell>
          <cell r="O28" t="str">
            <v>60%</v>
          </cell>
          <cell r="P28">
            <v>161</v>
          </cell>
        </row>
        <row r="28">
          <cell r="R28">
            <v>1</v>
          </cell>
        </row>
        <row r="29">
          <cell r="A29">
            <v>24</v>
          </cell>
          <cell r="B29" t="str">
            <v>泸阳镇白洋坪村白洋坪至塘湾组公路工程</v>
          </cell>
          <cell r="C29" t="str">
            <v>基础设施</v>
          </cell>
          <cell r="D29" t="str">
            <v>新建</v>
          </cell>
          <cell r="E29" t="str">
            <v>白洋坪村</v>
          </cell>
          <cell r="F29" t="str">
            <v>2017.1.1</v>
          </cell>
          <cell r="G29" t="str">
            <v>2017.12.31</v>
          </cell>
          <cell r="H29" t="str">
            <v>县交通运输局</v>
          </cell>
          <cell r="I29">
            <v>1.5</v>
          </cell>
          <cell r="J29">
            <v>26.25</v>
          </cell>
          <cell r="K29" t="str">
            <v>涉农整合资金</v>
          </cell>
          <cell r="L29">
            <v>5</v>
          </cell>
          <cell r="M29">
            <v>105</v>
          </cell>
          <cell r="N29" t="str">
            <v>解决110人安全出行问题</v>
          </cell>
          <cell r="O29" t="str">
            <v>58%</v>
          </cell>
          <cell r="P29">
            <v>5</v>
          </cell>
        </row>
        <row r="29">
          <cell r="R29">
            <v>1</v>
          </cell>
        </row>
        <row r="30">
          <cell r="A30">
            <v>25</v>
          </cell>
          <cell r="B30" t="str">
            <v>泸阳镇细面垅村堵家村部至堰坝上</v>
          </cell>
          <cell r="C30" t="str">
            <v>基础设施</v>
          </cell>
          <cell r="D30" t="str">
            <v>新建</v>
          </cell>
          <cell r="E30" t="str">
            <v>细面垅村</v>
          </cell>
          <cell r="F30" t="str">
            <v>2018.6.1</v>
          </cell>
          <cell r="G30" t="str">
            <v>2018.12.31</v>
          </cell>
          <cell r="H30" t="str">
            <v>县交通运输局</v>
          </cell>
          <cell r="I30">
            <v>0.35</v>
          </cell>
          <cell r="J30">
            <v>3.99</v>
          </cell>
          <cell r="K30" t="str">
            <v>涉农整合资金</v>
          </cell>
          <cell r="L30">
            <v>102</v>
          </cell>
          <cell r="M30">
            <v>846</v>
          </cell>
          <cell r="N30" t="str">
            <v>解决全村群众的出行问题</v>
          </cell>
          <cell r="O30" t="str">
            <v>55%</v>
          </cell>
          <cell r="P30">
            <v>109</v>
          </cell>
        </row>
        <row r="30">
          <cell r="R30">
            <v>1</v>
          </cell>
        </row>
        <row r="31">
          <cell r="A31">
            <v>26</v>
          </cell>
          <cell r="B31" t="str">
            <v>泸阳镇细面垅村新屋场组至王楼组</v>
          </cell>
          <cell r="C31" t="str">
            <v>基础设施</v>
          </cell>
          <cell r="D31" t="str">
            <v>新建</v>
          </cell>
          <cell r="E31" t="str">
            <v>细面垅村</v>
          </cell>
          <cell r="F31" t="str">
            <v>2018.6.1</v>
          </cell>
          <cell r="G31" t="str">
            <v>2018.12.31</v>
          </cell>
          <cell r="H31" t="str">
            <v>县交通运输局</v>
          </cell>
          <cell r="I31">
            <v>1.6</v>
          </cell>
          <cell r="J31">
            <v>18.24</v>
          </cell>
          <cell r="K31" t="str">
            <v>涉农整合资金</v>
          </cell>
          <cell r="L31">
            <v>119</v>
          </cell>
          <cell r="M31">
            <v>1045</v>
          </cell>
          <cell r="N31" t="str">
            <v>解决全村群众的出行问题</v>
          </cell>
          <cell r="O31" t="str">
            <v>55%</v>
          </cell>
          <cell r="P31">
            <v>114</v>
          </cell>
        </row>
        <row r="31">
          <cell r="R31">
            <v>1</v>
          </cell>
        </row>
        <row r="32">
          <cell r="A32">
            <v>27</v>
          </cell>
          <cell r="B32" t="str">
            <v>泸阳镇细面垅村王家组至夏家井</v>
          </cell>
          <cell r="C32" t="str">
            <v>基础设施</v>
          </cell>
          <cell r="D32" t="str">
            <v>新建</v>
          </cell>
          <cell r="E32" t="str">
            <v>细面垅村</v>
          </cell>
          <cell r="F32" t="str">
            <v>2018.6.1</v>
          </cell>
          <cell r="G32" t="str">
            <v>2018.12.31</v>
          </cell>
          <cell r="H32" t="str">
            <v>县交通运输局</v>
          </cell>
          <cell r="I32">
            <v>0.7</v>
          </cell>
          <cell r="J32">
            <v>7.98</v>
          </cell>
          <cell r="K32" t="str">
            <v>涉农整合资金</v>
          </cell>
          <cell r="L32">
            <v>101</v>
          </cell>
          <cell r="M32">
            <v>620</v>
          </cell>
          <cell r="N32" t="str">
            <v>解决全村群众的出行问题</v>
          </cell>
          <cell r="O32" t="str">
            <v>55%</v>
          </cell>
          <cell r="P32">
            <v>98</v>
          </cell>
        </row>
        <row r="32">
          <cell r="R32">
            <v>1</v>
          </cell>
        </row>
        <row r="33">
          <cell r="A33">
            <v>28</v>
          </cell>
          <cell r="B33" t="str">
            <v>泸阳镇细缅垅村栗树坳-大门溪</v>
          </cell>
          <cell r="C33" t="str">
            <v>基础设施</v>
          </cell>
          <cell r="D33" t="str">
            <v>新建</v>
          </cell>
          <cell r="E33" t="str">
            <v>细缅垅村</v>
          </cell>
          <cell r="F33" t="str">
            <v>2018.6.1</v>
          </cell>
          <cell r="G33" t="str">
            <v>2018.12.31</v>
          </cell>
          <cell r="H33" t="str">
            <v>县交通运输局</v>
          </cell>
          <cell r="I33">
            <v>0.716</v>
          </cell>
          <cell r="J33">
            <v>35.8</v>
          </cell>
          <cell r="K33" t="str">
            <v>涉农整合资金</v>
          </cell>
          <cell r="L33">
            <v>73</v>
          </cell>
          <cell r="M33">
            <v>1800</v>
          </cell>
          <cell r="N33" t="str">
            <v>解决全村群众的出行问题</v>
          </cell>
          <cell r="O33" t="str">
            <v>55%</v>
          </cell>
          <cell r="P33">
            <v>72</v>
          </cell>
        </row>
        <row r="33">
          <cell r="R33">
            <v>1</v>
          </cell>
        </row>
        <row r="34">
          <cell r="A34">
            <v>29</v>
          </cell>
          <cell r="B34" t="str">
            <v>泸阳镇细缅垅村王家-毛家</v>
          </cell>
          <cell r="C34" t="str">
            <v>基础设施</v>
          </cell>
          <cell r="D34" t="str">
            <v>新建</v>
          </cell>
          <cell r="E34" t="str">
            <v>细缅垅村</v>
          </cell>
          <cell r="F34" t="str">
            <v>2018.6.1</v>
          </cell>
          <cell r="G34" t="str">
            <v>2018.12.31</v>
          </cell>
          <cell r="H34" t="str">
            <v>县交通运输局</v>
          </cell>
          <cell r="I34">
            <v>2.665</v>
          </cell>
          <cell r="J34">
            <v>133.25</v>
          </cell>
          <cell r="K34" t="str">
            <v>涉农整合资金</v>
          </cell>
          <cell r="L34">
            <v>112</v>
          </cell>
          <cell r="M34">
            <v>1280</v>
          </cell>
          <cell r="N34" t="str">
            <v>解决全村群众的出行问题</v>
          </cell>
          <cell r="O34" t="str">
            <v>55%</v>
          </cell>
          <cell r="P34">
            <v>107</v>
          </cell>
        </row>
        <row r="34">
          <cell r="R34">
            <v>1</v>
          </cell>
        </row>
        <row r="35">
          <cell r="A35">
            <v>30</v>
          </cell>
          <cell r="B35" t="str">
            <v>泸阳镇堵家村羊角湾-郑家冲</v>
          </cell>
          <cell r="C35" t="str">
            <v>基础设施</v>
          </cell>
          <cell r="D35" t="str">
            <v>新建</v>
          </cell>
          <cell r="E35" t="str">
            <v>细缅垅村</v>
          </cell>
          <cell r="F35" t="str">
            <v>2018.6.1</v>
          </cell>
          <cell r="G35" t="str">
            <v>2018.12.31</v>
          </cell>
          <cell r="H35" t="str">
            <v>县交通运输局</v>
          </cell>
          <cell r="I35">
            <v>1.525</v>
          </cell>
          <cell r="J35">
            <v>76.25</v>
          </cell>
          <cell r="K35" t="str">
            <v>涉农整合资金</v>
          </cell>
          <cell r="L35">
            <v>87</v>
          </cell>
          <cell r="M35">
            <v>920</v>
          </cell>
          <cell r="N35" t="str">
            <v>解决全村群众的出行问题</v>
          </cell>
          <cell r="O35" t="str">
            <v>55%</v>
          </cell>
          <cell r="P35">
            <v>84</v>
          </cell>
        </row>
        <row r="35">
          <cell r="R35">
            <v>1</v>
          </cell>
        </row>
        <row r="36">
          <cell r="A36">
            <v>31</v>
          </cell>
          <cell r="B36" t="str">
            <v>泸阳镇聂家村百泥铺至菜家田公路　</v>
          </cell>
          <cell r="C36" t="str">
            <v>基础设施　</v>
          </cell>
          <cell r="D36" t="str">
            <v>新建　</v>
          </cell>
          <cell r="E36" t="str">
            <v>聂家村　</v>
          </cell>
          <cell r="F36">
            <v>42736</v>
          </cell>
          <cell r="G36" t="str">
            <v>2017.12</v>
          </cell>
          <cell r="H36" t="str">
            <v>中方县交通局　</v>
          </cell>
          <cell r="I36" t="str">
            <v>硬化公路5.675千米　</v>
          </cell>
          <cell r="J36">
            <v>99.3125</v>
          </cell>
          <cell r="K36" t="str">
            <v>财政资金　</v>
          </cell>
          <cell r="L36">
            <v>51</v>
          </cell>
          <cell r="M36">
            <v>675</v>
          </cell>
          <cell r="N36" t="str">
            <v>在聂家村实施公路硬化方便726人出行　</v>
          </cell>
          <cell r="O36" t="str">
            <v>60%</v>
          </cell>
          <cell r="P36">
            <v>51</v>
          </cell>
        </row>
        <row r="36">
          <cell r="R36">
            <v>1</v>
          </cell>
        </row>
        <row r="37">
          <cell r="A37">
            <v>32</v>
          </cell>
          <cell r="B37" t="str">
            <v>泸阳镇聂家村南屋院桥　</v>
          </cell>
          <cell r="C37" t="str">
            <v>基础设施　</v>
          </cell>
          <cell r="D37" t="str">
            <v>新建　</v>
          </cell>
          <cell r="E37" t="str">
            <v>聂家村南屋院组　</v>
          </cell>
          <cell r="F37">
            <v>42736</v>
          </cell>
          <cell r="G37" t="str">
            <v>2017.12</v>
          </cell>
          <cell r="H37" t="str">
            <v>中方县交通局　</v>
          </cell>
          <cell r="I37" t="str">
            <v>建设桥梁一座及硬化公路80米　</v>
          </cell>
          <cell r="J37">
            <v>21</v>
          </cell>
          <cell r="K37" t="str">
            <v>　财政资金</v>
          </cell>
          <cell r="L37">
            <v>16</v>
          </cell>
          <cell r="M37">
            <v>156</v>
          </cell>
          <cell r="N37" t="str">
            <v>在南屋院组新建桥梁方便167人出行及生产　</v>
          </cell>
          <cell r="O37" t="str">
            <v>60%</v>
          </cell>
          <cell r="P37">
            <v>16</v>
          </cell>
        </row>
        <row r="37">
          <cell r="R37">
            <v>1</v>
          </cell>
        </row>
        <row r="38">
          <cell r="A38">
            <v>33</v>
          </cell>
          <cell r="B38" t="str">
            <v>泸阳镇鸡公坡村大坪至毛家自然村通水泥路（自主实施）工程</v>
          </cell>
          <cell r="C38" t="str">
            <v>基础设施</v>
          </cell>
          <cell r="D38" t="str">
            <v>新建</v>
          </cell>
          <cell r="E38" t="str">
            <v>鸡公坡村</v>
          </cell>
          <cell r="F38" t="str">
            <v>2018.6.1</v>
          </cell>
          <cell r="G38" t="str">
            <v>2018.12.31</v>
          </cell>
          <cell r="H38" t="str">
            <v>县交通运输局</v>
          </cell>
          <cell r="I38">
            <v>4.5</v>
          </cell>
          <cell r="J38">
            <v>51.3</v>
          </cell>
          <cell r="K38" t="str">
            <v>涉农整合资金</v>
          </cell>
          <cell r="L38">
            <v>40</v>
          </cell>
          <cell r="M38">
            <v>142</v>
          </cell>
          <cell r="N38" t="str">
            <v>项目实施后使全村182人办事出行更加方便</v>
          </cell>
          <cell r="O38">
            <v>0.52</v>
          </cell>
          <cell r="P38">
            <v>40</v>
          </cell>
        </row>
        <row r="38">
          <cell r="R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2"/>
  <sheetViews>
    <sheetView tabSelected="1" workbookViewId="0">
      <selection activeCell="A2" sqref="A2:R2"/>
    </sheetView>
  </sheetViews>
  <sheetFormatPr defaultColWidth="9" defaultRowHeight="13.5"/>
  <cols>
    <col min="7" max="7" width="9.875"/>
    <col min="10" max="10" width="13.625" customWidth="1"/>
  </cols>
  <sheetData>
    <row r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0"/>
      <c r="O1" s="21"/>
      <c r="P1" s="20"/>
      <c r="Q1" s="20"/>
      <c r="R1" s="42"/>
      <c r="S1" s="20"/>
    </row>
    <row r="2" ht="25.5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"/>
      <c r="P2" s="5"/>
      <c r="Q2" s="5"/>
      <c r="R2" s="22"/>
      <c r="S2" s="20"/>
    </row>
    <row r="3" spans="1:1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3"/>
      <c r="P3" s="7"/>
      <c r="Q3" s="7"/>
      <c r="R3" s="23"/>
      <c r="S3" s="43"/>
    </row>
    <row r="4" spans="1:1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/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/>
      <c r="N4" s="8" t="s">
        <v>14</v>
      </c>
      <c r="O4" s="24" t="s">
        <v>15</v>
      </c>
      <c r="P4" s="8" t="s">
        <v>16</v>
      </c>
      <c r="Q4" s="8"/>
      <c r="R4" s="24"/>
      <c r="S4" s="8" t="s">
        <v>17</v>
      </c>
    </row>
    <row r="5" ht="36" spans="1:19">
      <c r="A5" s="8"/>
      <c r="B5" s="8"/>
      <c r="C5" s="8"/>
      <c r="D5" s="8"/>
      <c r="E5" s="8"/>
      <c r="F5" s="8" t="s">
        <v>18</v>
      </c>
      <c r="G5" s="8" t="s">
        <v>19</v>
      </c>
      <c r="H5" s="8"/>
      <c r="I5" s="8"/>
      <c r="J5" s="8"/>
      <c r="K5" s="8"/>
      <c r="L5" s="8" t="s">
        <v>20</v>
      </c>
      <c r="M5" s="8" t="s">
        <v>21</v>
      </c>
      <c r="N5" s="8"/>
      <c r="O5" s="24"/>
      <c r="P5" s="8" t="s">
        <v>22</v>
      </c>
      <c r="Q5" s="8" t="s">
        <v>23</v>
      </c>
      <c r="R5" s="44" t="s">
        <v>24</v>
      </c>
      <c r="S5" s="8"/>
    </row>
    <row r="6" spans="1:19">
      <c r="A6" s="8"/>
      <c r="B6" s="8" t="s">
        <v>25</v>
      </c>
      <c r="C6" s="8"/>
      <c r="D6" s="8"/>
      <c r="E6" s="8"/>
      <c r="F6" s="8"/>
      <c r="G6" s="8"/>
      <c r="H6" s="8"/>
      <c r="I6" s="8"/>
      <c r="J6" s="25">
        <v>8321.5534</v>
      </c>
      <c r="K6" s="8"/>
      <c r="L6" s="8"/>
      <c r="M6" s="8"/>
      <c r="N6" s="8"/>
      <c r="O6" s="24"/>
      <c r="P6" s="8"/>
      <c r="Q6" s="8"/>
      <c r="R6" s="44"/>
      <c r="S6" s="8"/>
    </row>
    <row r="7" ht="21" customHeight="1" spans="1:19">
      <c r="A7" s="8"/>
      <c r="B7" s="8" t="s">
        <v>26</v>
      </c>
      <c r="C7" s="8"/>
      <c r="D7" s="8"/>
      <c r="E7" s="8"/>
      <c r="F7" s="8"/>
      <c r="G7" s="8"/>
      <c r="H7" s="8"/>
      <c r="I7" s="8"/>
      <c r="J7" s="8">
        <v>3650.053</v>
      </c>
      <c r="K7" s="8"/>
      <c r="L7" s="8"/>
      <c r="M7" s="8"/>
      <c r="N7" s="8"/>
      <c r="O7" s="24"/>
      <c r="P7" s="8"/>
      <c r="Q7" s="8"/>
      <c r="R7" s="44"/>
      <c r="S7" s="8"/>
    </row>
    <row r="8" s="1" customFormat="1" ht="96" spans="1:19">
      <c r="A8" s="9">
        <v>1</v>
      </c>
      <c r="B8" s="10" t="s">
        <v>27</v>
      </c>
      <c r="C8" s="10" t="s">
        <v>28</v>
      </c>
      <c r="D8" s="10" t="s">
        <v>29</v>
      </c>
      <c r="E8" s="10" t="s">
        <v>30</v>
      </c>
      <c r="F8" s="11">
        <v>2020.1</v>
      </c>
      <c r="G8" s="12">
        <v>2020.12</v>
      </c>
      <c r="H8" s="10" t="s">
        <v>31</v>
      </c>
      <c r="I8" s="10" t="s">
        <v>32</v>
      </c>
      <c r="J8" s="26">
        <v>15.3</v>
      </c>
      <c r="K8" s="10" t="s">
        <v>33</v>
      </c>
      <c r="L8" s="10">
        <v>268</v>
      </c>
      <c r="M8" s="10"/>
      <c r="N8" s="10" t="s">
        <v>34</v>
      </c>
      <c r="O8" s="27">
        <v>0.96</v>
      </c>
      <c r="P8" s="10">
        <v>268</v>
      </c>
      <c r="Q8" s="10">
        <v>7500</v>
      </c>
      <c r="R8" s="45">
        <v>0.95</v>
      </c>
      <c r="S8" s="46"/>
    </row>
    <row r="9" s="1" customFormat="1" ht="96" spans="1:19">
      <c r="A9" s="9">
        <v>2</v>
      </c>
      <c r="B9" s="10" t="s">
        <v>35</v>
      </c>
      <c r="C9" s="10" t="s">
        <v>28</v>
      </c>
      <c r="D9" s="10" t="s">
        <v>29</v>
      </c>
      <c r="E9" s="10" t="s">
        <v>36</v>
      </c>
      <c r="F9" s="11">
        <v>2020.1</v>
      </c>
      <c r="G9" s="12">
        <v>2020.12</v>
      </c>
      <c r="H9" s="10" t="s">
        <v>31</v>
      </c>
      <c r="I9" s="10" t="s">
        <v>37</v>
      </c>
      <c r="J9" s="26">
        <v>11.5</v>
      </c>
      <c r="K9" s="10" t="s">
        <v>33</v>
      </c>
      <c r="L9" s="28">
        <v>202</v>
      </c>
      <c r="M9" s="28"/>
      <c r="N9" s="10" t="s">
        <v>38</v>
      </c>
      <c r="O9" s="27">
        <v>0.96</v>
      </c>
      <c r="P9" s="28">
        <v>202</v>
      </c>
      <c r="Q9" s="28">
        <v>2822</v>
      </c>
      <c r="R9" s="45">
        <v>0.98</v>
      </c>
      <c r="S9" s="46"/>
    </row>
    <row r="10" s="1" customFormat="1" ht="36" spans="1:19">
      <c r="A10" s="9">
        <v>3</v>
      </c>
      <c r="B10" s="10" t="s">
        <v>39</v>
      </c>
      <c r="C10" s="10" t="s">
        <v>28</v>
      </c>
      <c r="D10" s="10" t="s">
        <v>29</v>
      </c>
      <c r="E10" s="10" t="s">
        <v>40</v>
      </c>
      <c r="F10" s="11">
        <v>2020.1</v>
      </c>
      <c r="G10" s="12">
        <v>2020.12</v>
      </c>
      <c r="H10" s="10" t="s">
        <v>31</v>
      </c>
      <c r="I10" s="10" t="s">
        <v>41</v>
      </c>
      <c r="J10" s="26">
        <v>37.1</v>
      </c>
      <c r="K10" s="10" t="s">
        <v>33</v>
      </c>
      <c r="L10" s="10">
        <v>650</v>
      </c>
      <c r="M10" s="10">
        <v>2300</v>
      </c>
      <c r="N10" s="10" t="s">
        <v>42</v>
      </c>
      <c r="O10" s="29">
        <v>1</v>
      </c>
      <c r="P10" s="10">
        <v>650</v>
      </c>
      <c r="Q10" s="10">
        <v>2000</v>
      </c>
      <c r="R10" s="47">
        <v>1</v>
      </c>
      <c r="S10" s="46"/>
    </row>
    <row r="11" s="1" customFormat="1" ht="132" spans="1:19">
      <c r="A11" s="9">
        <v>4</v>
      </c>
      <c r="B11" s="13" t="s">
        <v>43</v>
      </c>
      <c r="C11" s="13" t="s">
        <v>28</v>
      </c>
      <c r="D11" s="13" t="s">
        <v>29</v>
      </c>
      <c r="E11" s="13" t="s">
        <v>44</v>
      </c>
      <c r="F11" s="11">
        <v>2020.1</v>
      </c>
      <c r="G11" s="12">
        <v>2020.12</v>
      </c>
      <c r="H11" s="13" t="s">
        <v>31</v>
      </c>
      <c r="I11" s="13" t="s">
        <v>45</v>
      </c>
      <c r="J11" s="26">
        <v>13.2</v>
      </c>
      <c r="K11" s="10" t="s">
        <v>33</v>
      </c>
      <c r="L11" s="30">
        <v>232</v>
      </c>
      <c r="M11" s="13">
        <v>1204</v>
      </c>
      <c r="N11" s="14" t="s">
        <v>46</v>
      </c>
      <c r="O11" s="31">
        <v>1</v>
      </c>
      <c r="P11" s="13">
        <v>228</v>
      </c>
      <c r="Q11" s="13">
        <v>835</v>
      </c>
      <c r="R11" s="48">
        <v>0.92</v>
      </c>
      <c r="S11" s="46"/>
    </row>
    <row r="12" s="1" customFormat="1" ht="27" customHeight="1" spans="1:19">
      <c r="A12" s="9">
        <v>5</v>
      </c>
      <c r="B12" s="14" t="s">
        <v>47</v>
      </c>
      <c r="C12" s="13" t="s">
        <v>48</v>
      </c>
      <c r="D12" s="13" t="s">
        <v>49</v>
      </c>
      <c r="E12" s="13" t="s">
        <v>50</v>
      </c>
      <c r="F12" s="11">
        <v>2020.1</v>
      </c>
      <c r="G12" s="12">
        <v>2020.12</v>
      </c>
      <c r="H12" s="13" t="s">
        <v>31</v>
      </c>
      <c r="I12" s="13" t="s">
        <v>51</v>
      </c>
      <c r="J12" s="32">
        <v>10.1</v>
      </c>
      <c r="K12" s="15" t="s">
        <v>33</v>
      </c>
      <c r="L12" s="13">
        <v>177</v>
      </c>
      <c r="M12" s="13"/>
      <c r="N12" s="13" t="s">
        <v>52</v>
      </c>
      <c r="O12" s="31">
        <v>1</v>
      </c>
      <c r="P12" s="13">
        <v>177</v>
      </c>
      <c r="Q12" s="13">
        <v>65</v>
      </c>
      <c r="R12" s="48">
        <v>1</v>
      </c>
      <c r="S12" s="46"/>
    </row>
    <row r="13" s="1" customFormat="1" ht="96" spans="1:19">
      <c r="A13" s="9">
        <v>6</v>
      </c>
      <c r="B13" s="13" t="s">
        <v>53</v>
      </c>
      <c r="C13" s="13" t="s">
        <v>28</v>
      </c>
      <c r="D13" s="13" t="s">
        <v>54</v>
      </c>
      <c r="E13" s="13" t="s">
        <v>55</v>
      </c>
      <c r="F13" s="11">
        <v>2020.1</v>
      </c>
      <c r="G13" s="12">
        <v>2020.12</v>
      </c>
      <c r="H13" s="13" t="s">
        <v>31</v>
      </c>
      <c r="I13" s="13" t="s">
        <v>56</v>
      </c>
      <c r="J13" s="32">
        <v>8.9</v>
      </c>
      <c r="K13" s="15" t="s">
        <v>33</v>
      </c>
      <c r="L13" s="30">
        <v>156</v>
      </c>
      <c r="M13" s="13">
        <v>425</v>
      </c>
      <c r="N13" s="14" t="s">
        <v>57</v>
      </c>
      <c r="O13" s="31">
        <v>0.8</v>
      </c>
      <c r="P13" s="13">
        <v>156</v>
      </c>
      <c r="Q13" s="13">
        <v>1000</v>
      </c>
      <c r="R13" s="48">
        <v>0.96</v>
      </c>
      <c r="S13" s="46"/>
    </row>
    <row r="14" s="1" customFormat="1" ht="72" spans="1:19">
      <c r="A14" s="9">
        <v>7</v>
      </c>
      <c r="B14" s="13" t="s">
        <v>58</v>
      </c>
      <c r="C14" s="13" t="s">
        <v>59</v>
      </c>
      <c r="D14" s="13" t="s">
        <v>49</v>
      </c>
      <c r="E14" s="13" t="s">
        <v>60</v>
      </c>
      <c r="F14" s="11">
        <v>2020.1</v>
      </c>
      <c r="G14" s="12">
        <v>2020.12</v>
      </c>
      <c r="H14" s="13" t="s">
        <v>31</v>
      </c>
      <c r="I14" s="13" t="s">
        <v>61</v>
      </c>
      <c r="J14" s="32">
        <v>7.2</v>
      </c>
      <c r="K14" s="15" t="s">
        <v>33</v>
      </c>
      <c r="L14" s="30">
        <v>126</v>
      </c>
      <c r="M14" s="13"/>
      <c r="N14" s="14" t="s">
        <v>62</v>
      </c>
      <c r="O14" s="31">
        <v>0.97</v>
      </c>
      <c r="P14" s="13">
        <v>126</v>
      </c>
      <c r="Q14" s="13">
        <v>683</v>
      </c>
      <c r="R14" s="48">
        <v>0.97</v>
      </c>
      <c r="S14" s="46"/>
    </row>
    <row r="15" s="1" customFormat="1" ht="84" spans="1:19">
      <c r="A15" s="9">
        <v>8</v>
      </c>
      <c r="B15" s="13" t="s">
        <v>63</v>
      </c>
      <c r="C15" s="13" t="s">
        <v>59</v>
      </c>
      <c r="D15" s="13" t="s">
        <v>64</v>
      </c>
      <c r="E15" s="13" t="s">
        <v>65</v>
      </c>
      <c r="F15" s="11">
        <v>2020.1</v>
      </c>
      <c r="G15" s="12">
        <v>2020.12</v>
      </c>
      <c r="H15" s="13" t="s">
        <v>31</v>
      </c>
      <c r="I15" s="13" t="s">
        <v>66</v>
      </c>
      <c r="J15" s="32">
        <v>18.4</v>
      </c>
      <c r="K15" s="15" t="s">
        <v>33</v>
      </c>
      <c r="L15" s="30">
        <v>323</v>
      </c>
      <c r="M15" s="13"/>
      <c r="N15" s="14" t="s">
        <v>67</v>
      </c>
      <c r="O15" s="31">
        <v>0.57</v>
      </c>
      <c r="P15" s="13">
        <v>323</v>
      </c>
      <c r="Q15" s="13">
        <v>1114</v>
      </c>
      <c r="R15" s="48">
        <v>0.65</v>
      </c>
      <c r="S15" s="46"/>
    </row>
    <row r="16" s="1" customFormat="1" ht="60" spans="1:19">
      <c r="A16" s="9">
        <v>9</v>
      </c>
      <c r="B16" s="13" t="s">
        <v>68</v>
      </c>
      <c r="C16" s="13" t="s">
        <v>59</v>
      </c>
      <c r="D16" s="13" t="s">
        <v>49</v>
      </c>
      <c r="E16" s="13" t="s">
        <v>69</v>
      </c>
      <c r="F16" s="11">
        <v>2020.1</v>
      </c>
      <c r="G16" s="12">
        <v>2020.12</v>
      </c>
      <c r="H16" s="13" t="s">
        <v>31</v>
      </c>
      <c r="I16" s="13" t="s">
        <v>70</v>
      </c>
      <c r="J16" s="32">
        <v>7.9</v>
      </c>
      <c r="K16" s="15" t="s">
        <v>33</v>
      </c>
      <c r="L16" s="30">
        <v>139</v>
      </c>
      <c r="M16" s="13"/>
      <c r="N16" s="14" t="s">
        <v>71</v>
      </c>
      <c r="O16" s="31">
        <v>0.6222</v>
      </c>
      <c r="P16" s="13">
        <v>76</v>
      </c>
      <c r="Q16" s="13">
        <v>1120</v>
      </c>
      <c r="R16" s="48">
        <v>0.97</v>
      </c>
      <c r="S16" s="46"/>
    </row>
    <row r="17" s="1" customFormat="1" ht="60" spans="1:19">
      <c r="A17" s="9">
        <v>10</v>
      </c>
      <c r="B17" s="13" t="s">
        <v>72</v>
      </c>
      <c r="C17" s="13" t="s">
        <v>59</v>
      </c>
      <c r="D17" s="13" t="s">
        <v>29</v>
      </c>
      <c r="E17" s="13" t="s">
        <v>73</v>
      </c>
      <c r="F17" s="11">
        <v>2020.1</v>
      </c>
      <c r="G17" s="12">
        <v>2020.12</v>
      </c>
      <c r="H17" s="13" t="s">
        <v>31</v>
      </c>
      <c r="I17" s="13" t="s">
        <v>74</v>
      </c>
      <c r="J17" s="32">
        <v>20.2</v>
      </c>
      <c r="K17" s="15" t="s">
        <v>33</v>
      </c>
      <c r="L17" s="30">
        <v>355</v>
      </c>
      <c r="M17" s="13"/>
      <c r="N17" s="14" t="s">
        <v>75</v>
      </c>
      <c r="O17" s="31">
        <v>0.6228</v>
      </c>
      <c r="P17" s="13">
        <v>235</v>
      </c>
      <c r="Q17" s="13">
        <v>825</v>
      </c>
      <c r="R17" s="48">
        <v>0.91</v>
      </c>
      <c r="S17" s="46"/>
    </row>
    <row r="18" s="1" customFormat="1" ht="72" spans="1:19">
      <c r="A18" s="9">
        <v>11</v>
      </c>
      <c r="B18" s="13" t="s">
        <v>76</v>
      </c>
      <c r="C18" s="13" t="s">
        <v>59</v>
      </c>
      <c r="D18" s="13" t="s">
        <v>29</v>
      </c>
      <c r="E18" s="13" t="s">
        <v>77</v>
      </c>
      <c r="F18" s="11">
        <v>2020.1</v>
      </c>
      <c r="G18" s="12">
        <v>2020.12</v>
      </c>
      <c r="H18" s="13" t="s">
        <v>31</v>
      </c>
      <c r="I18" s="13" t="s">
        <v>78</v>
      </c>
      <c r="J18" s="32">
        <v>12.3</v>
      </c>
      <c r="K18" s="15" t="s">
        <v>33</v>
      </c>
      <c r="L18" s="30">
        <v>216</v>
      </c>
      <c r="M18" s="13"/>
      <c r="N18" s="14" t="s">
        <v>79</v>
      </c>
      <c r="O18" s="31">
        <v>0.66</v>
      </c>
      <c r="P18" s="13">
        <v>216</v>
      </c>
      <c r="Q18" s="13">
        <v>750</v>
      </c>
      <c r="R18" s="48">
        <v>1</v>
      </c>
      <c r="S18" s="46"/>
    </row>
    <row r="19" s="1" customFormat="1" ht="60" spans="1:19">
      <c r="A19" s="9">
        <v>12</v>
      </c>
      <c r="B19" s="13" t="s">
        <v>80</v>
      </c>
      <c r="C19" s="13" t="s">
        <v>59</v>
      </c>
      <c r="D19" s="13" t="s">
        <v>29</v>
      </c>
      <c r="E19" s="13" t="s">
        <v>81</v>
      </c>
      <c r="F19" s="11">
        <v>2020.1</v>
      </c>
      <c r="G19" s="12">
        <v>2020.12</v>
      </c>
      <c r="H19" s="13" t="s">
        <v>31</v>
      </c>
      <c r="I19" s="13" t="s">
        <v>82</v>
      </c>
      <c r="J19" s="32">
        <v>5.2</v>
      </c>
      <c r="K19" s="15" t="s">
        <v>33</v>
      </c>
      <c r="L19" s="30">
        <v>91</v>
      </c>
      <c r="M19" s="13"/>
      <c r="N19" s="14" t="s">
        <v>83</v>
      </c>
      <c r="O19" s="31">
        <v>0.6</v>
      </c>
      <c r="P19" s="13">
        <v>91</v>
      </c>
      <c r="Q19" s="13">
        <v>720</v>
      </c>
      <c r="R19" s="48">
        <v>0.95</v>
      </c>
      <c r="S19" s="46"/>
    </row>
    <row r="20" s="1" customFormat="1" ht="108" spans="1:19">
      <c r="A20" s="9">
        <v>13</v>
      </c>
      <c r="B20" s="13" t="s">
        <v>84</v>
      </c>
      <c r="C20" s="15" t="s">
        <v>28</v>
      </c>
      <c r="D20" s="15" t="s">
        <v>29</v>
      </c>
      <c r="E20" s="16" t="s">
        <v>85</v>
      </c>
      <c r="F20" s="11">
        <v>2020.1</v>
      </c>
      <c r="G20" s="12">
        <v>2020.12</v>
      </c>
      <c r="H20" s="13" t="s">
        <v>31</v>
      </c>
      <c r="I20" s="13" t="s">
        <v>86</v>
      </c>
      <c r="J20" s="33">
        <v>5.2</v>
      </c>
      <c r="K20" s="15" t="s">
        <v>33</v>
      </c>
      <c r="L20" s="16">
        <v>92</v>
      </c>
      <c r="M20" s="16">
        <v>80</v>
      </c>
      <c r="N20" s="13" t="s">
        <v>87</v>
      </c>
      <c r="O20" s="34">
        <v>0.57</v>
      </c>
      <c r="P20" s="13">
        <v>92</v>
      </c>
      <c r="Q20" s="13">
        <v>1000</v>
      </c>
      <c r="R20" s="48">
        <v>0.95</v>
      </c>
      <c r="S20" s="46"/>
    </row>
    <row r="21" s="1" customFormat="1" ht="60.75" spans="1:19">
      <c r="A21" s="9">
        <v>14</v>
      </c>
      <c r="B21" s="13" t="s">
        <v>88</v>
      </c>
      <c r="C21" s="13" t="s">
        <v>48</v>
      </c>
      <c r="D21" s="13" t="s">
        <v>89</v>
      </c>
      <c r="E21" s="13" t="s">
        <v>90</v>
      </c>
      <c r="F21" s="11">
        <v>2020.1</v>
      </c>
      <c r="G21" s="12">
        <v>2020.12</v>
      </c>
      <c r="H21" s="13" t="s">
        <v>31</v>
      </c>
      <c r="I21" s="13" t="s">
        <v>91</v>
      </c>
      <c r="J21" s="33">
        <v>11.1</v>
      </c>
      <c r="K21" s="15" t="s">
        <v>33</v>
      </c>
      <c r="L21" s="13">
        <v>195</v>
      </c>
      <c r="M21" s="13">
        <v>1978</v>
      </c>
      <c r="N21" s="13" t="s">
        <v>92</v>
      </c>
      <c r="O21" s="31">
        <v>0.5</v>
      </c>
      <c r="P21" s="13">
        <v>195</v>
      </c>
      <c r="Q21" s="13">
        <v>1000</v>
      </c>
      <c r="R21" s="48">
        <v>1</v>
      </c>
      <c r="S21" s="46"/>
    </row>
    <row r="22" s="1" customFormat="1" ht="144" spans="1:19">
      <c r="A22" s="9">
        <v>15</v>
      </c>
      <c r="B22" s="13" t="s">
        <v>93</v>
      </c>
      <c r="C22" s="13" t="s">
        <v>28</v>
      </c>
      <c r="D22" s="13" t="s">
        <v>29</v>
      </c>
      <c r="E22" s="13" t="s">
        <v>94</v>
      </c>
      <c r="F22" s="11">
        <v>2020.1</v>
      </c>
      <c r="G22" s="12">
        <v>2020.12</v>
      </c>
      <c r="H22" s="13" t="s">
        <v>31</v>
      </c>
      <c r="I22" s="13" t="s">
        <v>95</v>
      </c>
      <c r="J22" s="33">
        <v>20</v>
      </c>
      <c r="K22" s="15" t="s">
        <v>33</v>
      </c>
      <c r="L22" s="30">
        <v>350</v>
      </c>
      <c r="M22" s="13"/>
      <c r="N22" s="35" t="s">
        <v>96</v>
      </c>
      <c r="O22" s="31">
        <v>0.6</v>
      </c>
      <c r="P22" s="13">
        <v>350</v>
      </c>
      <c r="Q22" s="13">
        <v>390</v>
      </c>
      <c r="R22" s="48">
        <v>0.95</v>
      </c>
      <c r="S22" s="46"/>
    </row>
    <row r="23" s="1" customFormat="1" ht="120" spans="1:19">
      <c r="A23" s="9">
        <v>16</v>
      </c>
      <c r="B23" s="17" t="s">
        <v>97</v>
      </c>
      <c r="C23" s="13" t="s">
        <v>28</v>
      </c>
      <c r="D23" s="13" t="s">
        <v>29</v>
      </c>
      <c r="E23" s="13" t="s">
        <v>98</v>
      </c>
      <c r="F23" s="11">
        <v>2020.1</v>
      </c>
      <c r="G23" s="12">
        <v>2020.12</v>
      </c>
      <c r="H23" s="13" t="s">
        <v>31</v>
      </c>
      <c r="I23" s="13" t="s">
        <v>99</v>
      </c>
      <c r="J23" s="33">
        <v>11.4</v>
      </c>
      <c r="K23" s="15" t="s">
        <v>33</v>
      </c>
      <c r="L23" s="35">
        <v>200</v>
      </c>
      <c r="M23" s="35"/>
      <c r="N23" s="35" t="s">
        <v>100</v>
      </c>
      <c r="O23" s="36">
        <v>0.53</v>
      </c>
      <c r="P23" s="35">
        <v>200</v>
      </c>
      <c r="Q23" s="35">
        <v>579</v>
      </c>
      <c r="R23" s="49">
        <v>0.95</v>
      </c>
      <c r="S23" s="46"/>
    </row>
    <row r="24" s="1" customFormat="1" ht="60" spans="1:19">
      <c r="A24" s="9">
        <v>17</v>
      </c>
      <c r="B24" s="13" t="s">
        <v>101</v>
      </c>
      <c r="C24" s="13" t="s">
        <v>28</v>
      </c>
      <c r="D24" s="13" t="s">
        <v>29</v>
      </c>
      <c r="E24" s="13" t="s">
        <v>102</v>
      </c>
      <c r="F24" s="11">
        <v>2020.1</v>
      </c>
      <c r="G24" s="12">
        <v>2020.12</v>
      </c>
      <c r="H24" s="13" t="s">
        <v>31</v>
      </c>
      <c r="I24" s="13" t="s">
        <v>103</v>
      </c>
      <c r="J24" s="33">
        <v>8.6</v>
      </c>
      <c r="K24" s="15" t="s">
        <v>33</v>
      </c>
      <c r="L24" s="30">
        <v>150</v>
      </c>
      <c r="M24" s="13"/>
      <c r="N24" s="13" t="s">
        <v>104</v>
      </c>
      <c r="O24" s="37">
        <v>0.75</v>
      </c>
      <c r="P24" s="13">
        <v>150</v>
      </c>
      <c r="Q24" s="13">
        <v>1450</v>
      </c>
      <c r="R24" s="48">
        <v>0.95</v>
      </c>
      <c r="S24" s="46"/>
    </row>
    <row r="25" s="1" customFormat="1" ht="108" spans="1:19">
      <c r="A25" s="9">
        <v>18</v>
      </c>
      <c r="B25" s="14" t="s">
        <v>105</v>
      </c>
      <c r="C25" s="13" t="s">
        <v>28</v>
      </c>
      <c r="D25" s="13" t="s">
        <v>29</v>
      </c>
      <c r="E25" s="13" t="s">
        <v>106</v>
      </c>
      <c r="F25" s="11">
        <v>2020.1</v>
      </c>
      <c r="G25" s="12">
        <v>2020.12</v>
      </c>
      <c r="H25" s="13" t="s">
        <v>31</v>
      </c>
      <c r="I25" s="13" t="s">
        <v>107</v>
      </c>
      <c r="J25" s="33">
        <v>8.9</v>
      </c>
      <c r="K25" s="15" t="s">
        <v>33</v>
      </c>
      <c r="L25" s="13">
        <v>157</v>
      </c>
      <c r="M25" s="13"/>
      <c r="N25" s="13" t="s">
        <v>108</v>
      </c>
      <c r="O25" s="31">
        <v>0.69</v>
      </c>
      <c r="P25" s="13">
        <v>157</v>
      </c>
      <c r="Q25" s="13">
        <v>900</v>
      </c>
      <c r="R25" s="48">
        <v>0.95</v>
      </c>
      <c r="S25" s="46"/>
    </row>
    <row r="26" s="1" customFormat="1" ht="60" spans="1:19">
      <c r="A26" s="9">
        <v>19</v>
      </c>
      <c r="B26" s="13" t="s">
        <v>109</v>
      </c>
      <c r="C26" s="13" t="s">
        <v>110</v>
      </c>
      <c r="D26" s="13" t="s">
        <v>29</v>
      </c>
      <c r="E26" s="13" t="s">
        <v>111</v>
      </c>
      <c r="F26" s="11">
        <v>2020.1</v>
      </c>
      <c r="G26" s="12">
        <v>2020.12</v>
      </c>
      <c r="H26" s="13" t="s">
        <v>31</v>
      </c>
      <c r="I26" s="13" t="s">
        <v>112</v>
      </c>
      <c r="J26" s="33">
        <v>17.4</v>
      </c>
      <c r="K26" s="15" t="s">
        <v>33</v>
      </c>
      <c r="L26" s="30">
        <v>306</v>
      </c>
      <c r="M26" s="13">
        <v>1974</v>
      </c>
      <c r="N26" s="14" t="s">
        <v>113</v>
      </c>
      <c r="O26" s="31">
        <v>0.45</v>
      </c>
      <c r="P26" s="13">
        <v>306</v>
      </c>
      <c r="Q26" s="13"/>
      <c r="R26" s="48">
        <v>1</v>
      </c>
      <c r="S26" s="46"/>
    </row>
    <row r="27" s="1" customFormat="1" ht="72" spans="1:19">
      <c r="A27" s="9">
        <v>20</v>
      </c>
      <c r="B27" s="13" t="s">
        <v>114</v>
      </c>
      <c r="C27" s="13" t="s">
        <v>110</v>
      </c>
      <c r="D27" s="13" t="s">
        <v>29</v>
      </c>
      <c r="E27" s="13" t="s">
        <v>115</v>
      </c>
      <c r="F27" s="11">
        <v>2020.1</v>
      </c>
      <c r="G27" s="12">
        <v>2020.12</v>
      </c>
      <c r="H27" s="13" t="s">
        <v>31</v>
      </c>
      <c r="I27" s="13" t="s">
        <v>116</v>
      </c>
      <c r="J27" s="33">
        <v>17.6</v>
      </c>
      <c r="K27" s="15" t="s">
        <v>33</v>
      </c>
      <c r="L27" s="30">
        <v>308</v>
      </c>
      <c r="M27" s="13">
        <v>1565</v>
      </c>
      <c r="N27" s="14" t="s">
        <v>117</v>
      </c>
      <c r="O27" s="31">
        <v>0.45</v>
      </c>
      <c r="P27" s="13">
        <v>337</v>
      </c>
      <c r="Q27" s="13"/>
      <c r="R27" s="48">
        <v>1</v>
      </c>
      <c r="S27" s="46"/>
    </row>
    <row r="28" s="1" customFormat="1" ht="72" spans="1:19">
      <c r="A28" s="9">
        <v>21</v>
      </c>
      <c r="B28" s="13" t="s">
        <v>118</v>
      </c>
      <c r="C28" s="13" t="s">
        <v>110</v>
      </c>
      <c r="D28" s="13" t="s">
        <v>29</v>
      </c>
      <c r="E28" s="13" t="s">
        <v>119</v>
      </c>
      <c r="F28" s="11">
        <v>2020.1</v>
      </c>
      <c r="G28" s="12">
        <v>2020.12</v>
      </c>
      <c r="H28" s="13" t="s">
        <v>31</v>
      </c>
      <c r="I28" s="13" t="s">
        <v>120</v>
      </c>
      <c r="J28" s="33">
        <v>17.6</v>
      </c>
      <c r="K28" s="15" t="s">
        <v>33</v>
      </c>
      <c r="L28" s="30">
        <v>312</v>
      </c>
      <c r="M28" s="13">
        <v>1269</v>
      </c>
      <c r="N28" s="14" t="s">
        <v>117</v>
      </c>
      <c r="O28" s="31">
        <v>0.55</v>
      </c>
      <c r="P28" s="13">
        <v>337</v>
      </c>
      <c r="Q28" s="13"/>
      <c r="R28" s="48">
        <v>1</v>
      </c>
      <c r="S28" s="46"/>
    </row>
    <row r="29" s="1" customFormat="1" ht="72" spans="1:19">
      <c r="A29" s="9">
        <v>22</v>
      </c>
      <c r="B29" s="13" t="s">
        <v>121</v>
      </c>
      <c r="C29" s="13" t="s">
        <v>110</v>
      </c>
      <c r="D29" s="13" t="s">
        <v>29</v>
      </c>
      <c r="E29" s="13" t="s">
        <v>122</v>
      </c>
      <c r="F29" s="11">
        <v>2020.1</v>
      </c>
      <c r="G29" s="12">
        <v>2020.12</v>
      </c>
      <c r="H29" s="13" t="s">
        <v>31</v>
      </c>
      <c r="I29" s="13" t="s">
        <v>123</v>
      </c>
      <c r="J29" s="33">
        <v>17.9</v>
      </c>
      <c r="K29" s="15" t="s">
        <v>33</v>
      </c>
      <c r="L29" s="30">
        <v>314</v>
      </c>
      <c r="M29" s="13">
        <v>1305</v>
      </c>
      <c r="N29" s="14" t="s">
        <v>117</v>
      </c>
      <c r="O29" s="31">
        <v>0.55</v>
      </c>
      <c r="P29" s="13">
        <v>257</v>
      </c>
      <c r="Q29" s="13"/>
      <c r="R29" s="48">
        <v>1</v>
      </c>
      <c r="S29" s="46"/>
    </row>
    <row r="30" s="1" customFormat="1" ht="60" spans="1:19">
      <c r="A30" s="9">
        <v>23</v>
      </c>
      <c r="B30" s="13" t="s">
        <v>124</v>
      </c>
      <c r="C30" s="13" t="s">
        <v>110</v>
      </c>
      <c r="D30" s="13" t="s">
        <v>29</v>
      </c>
      <c r="E30" s="13" t="s">
        <v>125</v>
      </c>
      <c r="F30" s="11">
        <v>2020.1</v>
      </c>
      <c r="G30" s="12">
        <v>2020.12</v>
      </c>
      <c r="H30" s="13" t="s">
        <v>31</v>
      </c>
      <c r="I30" s="13" t="s">
        <v>126</v>
      </c>
      <c r="J30" s="33">
        <v>18</v>
      </c>
      <c r="K30" s="15" t="s">
        <v>33</v>
      </c>
      <c r="L30" s="30">
        <v>316</v>
      </c>
      <c r="M30" s="13">
        <v>1712</v>
      </c>
      <c r="N30" s="14" t="s">
        <v>127</v>
      </c>
      <c r="O30" s="31">
        <v>0.55</v>
      </c>
      <c r="P30" s="13">
        <v>418</v>
      </c>
      <c r="Q30" s="13"/>
      <c r="R30" s="48">
        <v>1</v>
      </c>
      <c r="S30" s="46"/>
    </row>
    <row r="31" s="1" customFormat="1" ht="36" spans="1:19">
      <c r="A31" s="9">
        <v>24</v>
      </c>
      <c r="B31" s="13" t="s">
        <v>128</v>
      </c>
      <c r="C31" s="13" t="s">
        <v>28</v>
      </c>
      <c r="D31" s="13" t="s">
        <v>29</v>
      </c>
      <c r="E31" s="13" t="s">
        <v>129</v>
      </c>
      <c r="F31" s="11">
        <v>2020.1</v>
      </c>
      <c r="G31" s="12">
        <v>2020.12</v>
      </c>
      <c r="H31" s="13" t="s">
        <v>31</v>
      </c>
      <c r="I31" s="13" t="s">
        <v>130</v>
      </c>
      <c r="J31" s="33">
        <v>10.3</v>
      </c>
      <c r="K31" s="15" t="s">
        <v>33</v>
      </c>
      <c r="L31" s="30">
        <v>182</v>
      </c>
      <c r="M31" s="13">
        <v>1546</v>
      </c>
      <c r="N31" s="14" t="s">
        <v>131</v>
      </c>
      <c r="O31" s="31">
        <v>1</v>
      </c>
      <c r="P31" s="13">
        <v>182</v>
      </c>
      <c r="Q31" s="13">
        <v>1000</v>
      </c>
      <c r="R31" s="48">
        <v>1</v>
      </c>
      <c r="S31" s="46"/>
    </row>
    <row r="32" s="1" customFormat="1" ht="60" spans="1:19">
      <c r="A32" s="9">
        <v>25</v>
      </c>
      <c r="B32" s="13" t="s">
        <v>132</v>
      </c>
      <c r="C32" s="13" t="s">
        <v>59</v>
      </c>
      <c r="D32" s="13" t="s">
        <v>29</v>
      </c>
      <c r="E32" s="13" t="s">
        <v>133</v>
      </c>
      <c r="F32" s="11">
        <v>2020.1</v>
      </c>
      <c r="G32" s="12">
        <v>2020.12</v>
      </c>
      <c r="H32" s="13" t="s">
        <v>31</v>
      </c>
      <c r="I32" s="38" t="s">
        <v>107</v>
      </c>
      <c r="J32" s="33">
        <v>8.7</v>
      </c>
      <c r="K32" s="15" t="s">
        <v>33</v>
      </c>
      <c r="L32" s="30">
        <v>153</v>
      </c>
      <c r="M32" s="13"/>
      <c r="N32" s="14" t="s">
        <v>134</v>
      </c>
      <c r="O32" s="31">
        <v>0.95</v>
      </c>
      <c r="P32" s="13">
        <v>153</v>
      </c>
      <c r="Q32" s="13">
        <v>750</v>
      </c>
      <c r="R32" s="48">
        <v>1</v>
      </c>
      <c r="S32" s="46"/>
    </row>
    <row r="33" s="1" customFormat="1" ht="84" spans="1:19">
      <c r="A33" s="9">
        <v>26</v>
      </c>
      <c r="B33" s="13" t="s">
        <v>135</v>
      </c>
      <c r="C33" s="13" t="s">
        <v>59</v>
      </c>
      <c r="D33" s="13" t="s">
        <v>29</v>
      </c>
      <c r="E33" s="13" t="s">
        <v>136</v>
      </c>
      <c r="F33" s="11">
        <v>2020.1</v>
      </c>
      <c r="G33" s="12">
        <v>2020.12</v>
      </c>
      <c r="H33" s="13" t="s">
        <v>31</v>
      </c>
      <c r="I33" s="13" t="s">
        <v>137</v>
      </c>
      <c r="J33" s="33">
        <v>0.5</v>
      </c>
      <c r="K33" s="15" t="s">
        <v>33</v>
      </c>
      <c r="L33" s="30">
        <v>8</v>
      </c>
      <c r="M33" s="13"/>
      <c r="N33" s="14" t="s">
        <v>138</v>
      </c>
      <c r="O33" s="31">
        <v>0.95</v>
      </c>
      <c r="P33" s="13">
        <v>8</v>
      </c>
      <c r="Q33" s="13">
        <v>2000</v>
      </c>
      <c r="R33" s="48">
        <v>1</v>
      </c>
      <c r="S33" s="46"/>
    </row>
    <row r="34" s="1" customFormat="1" ht="84" spans="1:19">
      <c r="A34" s="9">
        <v>27</v>
      </c>
      <c r="B34" s="13" t="s">
        <v>139</v>
      </c>
      <c r="C34" s="13" t="s">
        <v>59</v>
      </c>
      <c r="D34" s="13" t="s">
        <v>29</v>
      </c>
      <c r="E34" s="13" t="s">
        <v>140</v>
      </c>
      <c r="F34" s="11">
        <v>2020.1</v>
      </c>
      <c r="G34" s="12">
        <v>2020.12</v>
      </c>
      <c r="H34" s="13" t="s">
        <v>31</v>
      </c>
      <c r="I34" s="38" t="s">
        <v>141</v>
      </c>
      <c r="J34" s="33">
        <v>6.4</v>
      </c>
      <c r="K34" s="15" t="s">
        <v>33</v>
      </c>
      <c r="L34" s="30">
        <v>112</v>
      </c>
      <c r="M34" s="13"/>
      <c r="N34" s="14" t="s">
        <v>142</v>
      </c>
      <c r="O34" s="31">
        <v>0.66</v>
      </c>
      <c r="P34" s="13">
        <v>112</v>
      </c>
      <c r="Q34" s="13">
        <v>700</v>
      </c>
      <c r="R34" s="48">
        <v>0.95</v>
      </c>
      <c r="S34" s="46"/>
    </row>
    <row r="35" s="1" customFormat="1" ht="60" spans="1:19">
      <c r="A35" s="9">
        <v>28</v>
      </c>
      <c r="B35" s="13" t="s">
        <v>143</v>
      </c>
      <c r="C35" s="13" t="s">
        <v>28</v>
      </c>
      <c r="D35" s="13" t="s">
        <v>29</v>
      </c>
      <c r="E35" s="13" t="s">
        <v>144</v>
      </c>
      <c r="F35" s="11">
        <v>2020.1</v>
      </c>
      <c r="G35" s="12">
        <v>2020.12</v>
      </c>
      <c r="H35" s="13" t="s">
        <v>31</v>
      </c>
      <c r="I35" s="13" t="s">
        <v>145</v>
      </c>
      <c r="J35" s="33">
        <v>6.4</v>
      </c>
      <c r="K35" s="15" t="s">
        <v>33</v>
      </c>
      <c r="L35" s="30">
        <v>113</v>
      </c>
      <c r="M35" s="13"/>
      <c r="N35" s="14" t="s">
        <v>146</v>
      </c>
      <c r="O35" s="31">
        <v>0.65</v>
      </c>
      <c r="P35" s="13">
        <v>113</v>
      </c>
      <c r="Q35" s="13" t="s">
        <v>147</v>
      </c>
      <c r="R35" s="48">
        <v>0.95</v>
      </c>
      <c r="S35" s="46"/>
    </row>
    <row r="36" s="1" customFormat="1" ht="60" spans="1:19">
      <c r="A36" s="9">
        <v>29</v>
      </c>
      <c r="B36" s="13" t="s">
        <v>148</v>
      </c>
      <c r="C36" s="13" t="s">
        <v>59</v>
      </c>
      <c r="D36" s="13" t="s">
        <v>29</v>
      </c>
      <c r="E36" s="13" t="s">
        <v>149</v>
      </c>
      <c r="F36" s="11">
        <v>2020.1</v>
      </c>
      <c r="G36" s="12">
        <v>2020.12</v>
      </c>
      <c r="H36" s="10" t="s">
        <v>31</v>
      </c>
      <c r="I36" s="13" t="s">
        <v>150</v>
      </c>
      <c r="J36" s="32">
        <f>L36*0.057</f>
        <v>6.498</v>
      </c>
      <c r="K36" s="10" t="s">
        <v>33</v>
      </c>
      <c r="L36" s="30">
        <v>114</v>
      </c>
      <c r="M36" s="13"/>
      <c r="N36" s="14" t="s">
        <v>146</v>
      </c>
      <c r="O36" s="31">
        <v>0.82</v>
      </c>
      <c r="P36" s="13">
        <v>108</v>
      </c>
      <c r="Q36" s="13">
        <v>65</v>
      </c>
      <c r="R36" s="48">
        <v>0.93</v>
      </c>
      <c r="S36" s="46"/>
    </row>
    <row r="37" s="1" customFormat="1" ht="60" spans="1:19">
      <c r="A37" s="9">
        <v>30</v>
      </c>
      <c r="B37" s="13" t="s">
        <v>151</v>
      </c>
      <c r="C37" s="13" t="s">
        <v>59</v>
      </c>
      <c r="D37" s="13" t="s">
        <v>29</v>
      </c>
      <c r="E37" s="13" t="s">
        <v>152</v>
      </c>
      <c r="F37" s="11">
        <v>2020.1</v>
      </c>
      <c r="G37" s="12">
        <v>2020.12</v>
      </c>
      <c r="H37" s="13" t="s">
        <v>31</v>
      </c>
      <c r="I37" s="38" t="s">
        <v>153</v>
      </c>
      <c r="J37" s="33">
        <v>6.7</v>
      </c>
      <c r="K37" s="15" t="s">
        <v>33</v>
      </c>
      <c r="L37" s="30">
        <v>117</v>
      </c>
      <c r="M37" s="13"/>
      <c r="N37" s="14" t="s">
        <v>154</v>
      </c>
      <c r="O37" s="31">
        <v>0.6087</v>
      </c>
      <c r="P37" s="13">
        <v>67</v>
      </c>
      <c r="Q37" s="13">
        <v>900</v>
      </c>
      <c r="R37" s="48">
        <v>0.68</v>
      </c>
      <c r="S37" s="46"/>
    </row>
    <row r="38" s="1" customFormat="1" ht="60" spans="1:19">
      <c r="A38" s="9">
        <v>31</v>
      </c>
      <c r="B38" s="13" t="s">
        <v>155</v>
      </c>
      <c r="C38" s="13" t="s">
        <v>59</v>
      </c>
      <c r="D38" s="13" t="s">
        <v>29</v>
      </c>
      <c r="E38" s="13" t="s">
        <v>156</v>
      </c>
      <c r="F38" s="11">
        <v>2020.1</v>
      </c>
      <c r="G38" s="12">
        <v>2020.12</v>
      </c>
      <c r="H38" s="13" t="s">
        <v>31</v>
      </c>
      <c r="I38" s="38" t="s">
        <v>157</v>
      </c>
      <c r="J38" s="33">
        <v>7.4</v>
      </c>
      <c r="K38" s="15" t="s">
        <v>33</v>
      </c>
      <c r="L38" s="30">
        <v>129</v>
      </c>
      <c r="M38" s="13"/>
      <c r="N38" s="14" t="s">
        <v>158</v>
      </c>
      <c r="O38" s="31">
        <v>0.76</v>
      </c>
      <c r="P38" s="13">
        <v>129</v>
      </c>
      <c r="Q38" s="13">
        <v>860</v>
      </c>
      <c r="R38" s="48">
        <v>0.89</v>
      </c>
      <c r="S38" s="46"/>
    </row>
    <row r="39" s="1" customFormat="1" ht="60" spans="1:19">
      <c r="A39" s="9">
        <v>32</v>
      </c>
      <c r="B39" s="13" t="s">
        <v>155</v>
      </c>
      <c r="C39" s="13" t="s">
        <v>59</v>
      </c>
      <c r="D39" s="13" t="s">
        <v>29</v>
      </c>
      <c r="E39" s="13" t="s">
        <v>156</v>
      </c>
      <c r="F39" s="11">
        <v>2020.1</v>
      </c>
      <c r="G39" s="12">
        <v>2020.12</v>
      </c>
      <c r="H39" s="13" t="s">
        <v>31</v>
      </c>
      <c r="I39" s="38" t="s">
        <v>157</v>
      </c>
      <c r="J39" s="33">
        <v>7.4</v>
      </c>
      <c r="K39" s="15" t="s">
        <v>33</v>
      </c>
      <c r="L39" s="30">
        <v>129</v>
      </c>
      <c r="M39" s="13"/>
      <c r="N39" s="14" t="s">
        <v>158</v>
      </c>
      <c r="O39" s="31">
        <v>0.76</v>
      </c>
      <c r="P39" s="13">
        <v>129</v>
      </c>
      <c r="Q39" s="13">
        <v>860</v>
      </c>
      <c r="R39" s="48">
        <v>0.89</v>
      </c>
      <c r="S39" s="46"/>
    </row>
    <row r="40" s="1" customFormat="1" ht="60" spans="1:19">
      <c r="A40" s="9">
        <v>33</v>
      </c>
      <c r="B40" s="13" t="s">
        <v>159</v>
      </c>
      <c r="C40" s="13" t="s">
        <v>59</v>
      </c>
      <c r="D40" s="13" t="s">
        <v>29</v>
      </c>
      <c r="E40" s="13" t="s">
        <v>160</v>
      </c>
      <c r="F40" s="11">
        <v>2020.1</v>
      </c>
      <c r="G40" s="12">
        <v>2020.12</v>
      </c>
      <c r="H40" s="13" t="s">
        <v>31</v>
      </c>
      <c r="I40" s="38" t="s">
        <v>161</v>
      </c>
      <c r="J40" s="33">
        <v>25.3</v>
      </c>
      <c r="K40" s="15" t="s">
        <v>33</v>
      </c>
      <c r="L40" s="30">
        <v>443</v>
      </c>
      <c r="M40" s="13"/>
      <c r="N40" s="14" t="s">
        <v>162</v>
      </c>
      <c r="O40" s="31">
        <v>0.56</v>
      </c>
      <c r="P40" s="13">
        <v>443</v>
      </c>
      <c r="Q40" s="13">
        <v>680</v>
      </c>
      <c r="R40" s="48">
        <v>0.92</v>
      </c>
      <c r="S40" s="46"/>
    </row>
    <row r="41" s="1" customFormat="1" ht="144" spans="1:19">
      <c r="A41" s="9">
        <v>34</v>
      </c>
      <c r="B41" s="13" t="s">
        <v>163</v>
      </c>
      <c r="C41" s="13" t="s">
        <v>59</v>
      </c>
      <c r="D41" s="13" t="s">
        <v>29</v>
      </c>
      <c r="E41" s="13" t="s">
        <v>73</v>
      </c>
      <c r="F41" s="11">
        <v>2020.1</v>
      </c>
      <c r="G41" s="12">
        <v>2020.12</v>
      </c>
      <c r="H41" s="13" t="s">
        <v>31</v>
      </c>
      <c r="I41" s="38" t="s">
        <v>164</v>
      </c>
      <c r="J41" s="33">
        <v>20.1</v>
      </c>
      <c r="K41" s="15" t="s">
        <v>33</v>
      </c>
      <c r="L41" s="30">
        <v>352</v>
      </c>
      <c r="M41" s="13"/>
      <c r="N41" s="14" t="s">
        <v>165</v>
      </c>
      <c r="O41" s="31">
        <v>0.6228</v>
      </c>
      <c r="P41" s="13">
        <v>352</v>
      </c>
      <c r="Q41" s="13">
        <v>340</v>
      </c>
      <c r="R41" s="48">
        <v>0.84</v>
      </c>
      <c r="S41" s="46"/>
    </row>
    <row r="42" s="1" customFormat="1" ht="36" spans="1:19">
      <c r="A42" s="9">
        <v>35</v>
      </c>
      <c r="B42" s="13" t="s">
        <v>166</v>
      </c>
      <c r="C42" s="13" t="s">
        <v>59</v>
      </c>
      <c r="D42" s="13" t="s">
        <v>29</v>
      </c>
      <c r="E42" s="13" t="s">
        <v>167</v>
      </c>
      <c r="F42" s="11">
        <v>2020.1</v>
      </c>
      <c r="G42" s="12">
        <v>2020.12</v>
      </c>
      <c r="H42" s="13" t="s">
        <v>31</v>
      </c>
      <c r="I42" s="38" t="s">
        <v>168</v>
      </c>
      <c r="J42" s="33">
        <v>21.3</v>
      </c>
      <c r="K42" s="15" t="s">
        <v>33</v>
      </c>
      <c r="L42" s="30">
        <v>374</v>
      </c>
      <c r="M42" s="13">
        <v>1726</v>
      </c>
      <c r="N42" s="14" t="s">
        <v>169</v>
      </c>
      <c r="O42" s="31">
        <v>0.514</v>
      </c>
      <c r="P42" s="13">
        <v>374</v>
      </c>
      <c r="Q42" s="13">
        <v>500</v>
      </c>
      <c r="R42" s="48">
        <v>0.9</v>
      </c>
      <c r="S42" s="46"/>
    </row>
    <row r="43" s="1" customFormat="1" ht="60" spans="1:19">
      <c r="A43" s="9">
        <v>36</v>
      </c>
      <c r="B43" s="13" t="s">
        <v>170</v>
      </c>
      <c r="C43" s="13" t="s">
        <v>59</v>
      </c>
      <c r="D43" s="13" t="s">
        <v>29</v>
      </c>
      <c r="E43" s="13" t="s">
        <v>171</v>
      </c>
      <c r="F43" s="11">
        <v>2020.1</v>
      </c>
      <c r="G43" s="12">
        <v>2020.12</v>
      </c>
      <c r="H43" s="13" t="s">
        <v>31</v>
      </c>
      <c r="I43" s="13" t="s">
        <v>172</v>
      </c>
      <c r="J43" s="33">
        <v>20.7</v>
      </c>
      <c r="K43" s="15" t="s">
        <v>33</v>
      </c>
      <c r="L43" s="30">
        <v>364</v>
      </c>
      <c r="M43" s="13"/>
      <c r="N43" s="14" t="s">
        <v>173</v>
      </c>
      <c r="O43" s="31">
        <v>0.514</v>
      </c>
      <c r="P43" s="13">
        <v>364</v>
      </c>
      <c r="Q43" s="13">
        <v>900</v>
      </c>
      <c r="R43" s="48">
        <v>0.9</v>
      </c>
      <c r="S43" s="46"/>
    </row>
    <row r="44" s="1" customFormat="1" ht="48" spans="1:19">
      <c r="A44" s="9">
        <v>37</v>
      </c>
      <c r="B44" s="13" t="s">
        <v>174</v>
      </c>
      <c r="C44" s="13" t="s">
        <v>59</v>
      </c>
      <c r="D44" s="13" t="s">
        <v>175</v>
      </c>
      <c r="E44" s="13" t="s">
        <v>176</v>
      </c>
      <c r="F44" s="11">
        <v>2020.1</v>
      </c>
      <c r="G44" s="12">
        <v>2020.12</v>
      </c>
      <c r="H44" s="13" t="s">
        <v>31</v>
      </c>
      <c r="I44" s="38" t="s">
        <v>177</v>
      </c>
      <c r="J44" s="33">
        <v>12.4</v>
      </c>
      <c r="K44" s="15" t="s">
        <v>33</v>
      </c>
      <c r="L44" s="30">
        <v>217</v>
      </c>
      <c r="M44" s="13"/>
      <c r="N44" s="14"/>
      <c r="O44" s="31" t="s">
        <v>178</v>
      </c>
      <c r="P44" s="13">
        <v>217</v>
      </c>
      <c r="Q44" s="13">
        <v>65</v>
      </c>
      <c r="R44" s="48">
        <v>1</v>
      </c>
      <c r="S44" s="46"/>
    </row>
    <row r="45" s="1" customFormat="1" ht="60" spans="1:19">
      <c r="A45" s="9">
        <v>38</v>
      </c>
      <c r="B45" s="13" t="s">
        <v>179</v>
      </c>
      <c r="C45" s="13" t="s">
        <v>59</v>
      </c>
      <c r="D45" s="13" t="s">
        <v>29</v>
      </c>
      <c r="E45" s="13" t="s">
        <v>180</v>
      </c>
      <c r="F45" s="11">
        <v>2020.1</v>
      </c>
      <c r="G45" s="12">
        <v>2020.12</v>
      </c>
      <c r="H45" s="13" t="s">
        <v>31</v>
      </c>
      <c r="I45" s="38" t="s">
        <v>181</v>
      </c>
      <c r="J45" s="33">
        <v>12.8</v>
      </c>
      <c r="K45" s="15" t="s">
        <v>33</v>
      </c>
      <c r="L45" s="30">
        <v>224</v>
      </c>
      <c r="M45" s="13"/>
      <c r="N45" s="14" t="s">
        <v>182</v>
      </c>
      <c r="O45" s="31">
        <v>0.3099</v>
      </c>
      <c r="P45" s="13">
        <v>224</v>
      </c>
      <c r="Q45" s="13">
        <v>450</v>
      </c>
      <c r="R45" s="48">
        <v>0.88</v>
      </c>
      <c r="S45" s="46"/>
    </row>
    <row r="46" s="1" customFormat="1" ht="84" spans="1:19">
      <c r="A46" s="9">
        <v>39</v>
      </c>
      <c r="B46" s="13" t="s">
        <v>183</v>
      </c>
      <c r="C46" s="13" t="s">
        <v>59</v>
      </c>
      <c r="D46" s="13" t="s">
        <v>29</v>
      </c>
      <c r="E46" s="13" t="s">
        <v>77</v>
      </c>
      <c r="F46" s="11">
        <v>2020.1</v>
      </c>
      <c r="G46" s="12">
        <v>2020.12</v>
      </c>
      <c r="H46" s="13" t="s">
        <v>31</v>
      </c>
      <c r="I46" s="38" t="s">
        <v>184</v>
      </c>
      <c r="J46" s="33">
        <v>0.6</v>
      </c>
      <c r="K46" s="15" t="s">
        <v>33</v>
      </c>
      <c r="L46" s="30">
        <v>11</v>
      </c>
      <c r="M46" s="13">
        <v>0</v>
      </c>
      <c r="N46" s="14" t="s">
        <v>185</v>
      </c>
      <c r="O46" s="31">
        <v>0.66</v>
      </c>
      <c r="P46" s="13">
        <v>11</v>
      </c>
      <c r="Q46" s="13">
        <v>909</v>
      </c>
      <c r="R46" s="48">
        <v>1</v>
      </c>
      <c r="S46" s="46"/>
    </row>
    <row r="47" s="1" customFormat="1" ht="60" spans="1:19">
      <c r="A47" s="9">
        <v>40</v>
      </c>
      <c r="B47" s="13" t="s">
        <v>186</v>
      </c>
      <c r="C47" s="13" t="s">
        <v>59</v>
      </c>
      <c r="D47" s="13" t="s">
        <v>29</v>
      </c>
      <c r="E47" s="13" t="s">
        <v>187</v>
      </c>
      <c r="F47" s="11">
        <v>2020.1</v>
      </c>
      <c r="G47" s="12">
        <v>2020.12</v>
      </c>
      <c r="H47" s="13" t="s">
        <v>31</v>
      </c>
      <c r="I47" s="38" t="s">
        <v>188</v>
      </c>
      <c r="J47" s="33">
        <v>0.9</v>
      </c>
      <c r="K47" s="15" t="s">
        <v>33</v>
      </c>
      <c r="L47" s="30">
        <v>16</v>
      </c>
      <c r="M47" s="13">
        <v>27</v>
      </c>
      <c r="N47" s="14" t="s">
        <v>189</v>
      </c>
      <c r="O47" s="31">
        <v>0.617</v>
      </c>
      <c r="P47" s="13">
        <v>16</v>
      </c>
      <c r="Q47" s="13">
        <v>1162</v>
      </c>
      <c r="R47" s="48">
        <v>1</v>
      </c>
      <c r="S47" s="46"/>
    </row>
    <row r="48" s="1" customFormat="1" ht="60" spans="1:19">
      <c r="A48" s="9">
        <v>41</v>
      </c>
      <c r="B48" s="13" t="s">
        <v>186</v>
      </c>
      <c r="C48" s="13" t="s">
        <v>59</v>
      </c>
      <c r="D48" s="13" t="s">
        <v>29</v>
      </c>
      <c r="E48" s="13" t="s">
        <v>190</v>
      </c>
      <c r="F48" s="11">
        <v>2020.1</v>
      </c>
      <c r="G48" s="12">
        <v>2020.12</v>
      </c>
      <c r="H48" s="13" t="s">
        <v>31</v>
      </c>
      <c r="I48" s="38" t="s">
        <v>103</v>
      </c>
      <c r="J48" s="33">
        <v>8.6</v>
      </c>
      <c r="K48" s="15" t="s">
        <v>33</v>
      </c>
      <c r="L48" s="30">
        <v>150</v>
      </c>
      <c r="M48" s="13"/>
      <c r="N48" s="14" t="s">
        <v>191</v>
      </c>
      <c r="O48" s="31">
        <v>0.617</v>
      </c>
      <c r="P48" s="13">
        <v>150</v>
      </c>
      <c r="Q48" s="13">
        <v>586</v>
      </c>
      <c r="R48" s="48">
        <v>1</v>
      </c>
      <c r="S48" s="46"/>
    </row>
    <row r="49" s="1" customFormat="1" ht="48" spans="1:19">
      <c r="A49" s="9">
        <v>42</v>
      </c>
      <c r="B49" s="13" t="s">
        <v>192</v>
      </c>
      <c r="C49" s="13" t="s">
        <v>59</v>
      </c>
      <c r="D49" s="13" t="s">
        <v>89</v>
      </c>
      <c r="E49" s="13" t="s">
        <v>193</v>
      </c>
      <c r="F49" s="11">
        <v>2020.1</v>
      </c>
      <c r="G49" s="12">
        <v>2020.12</v>
      </c>
      <c r="H49" s="13" t="s">
        <v>31</v>
      </c>
      <c r="I49" s="38" t="s">
        <v>194</v>
      </c>
      <c r="J49" s="33">
        <v>4.8</v>
      </c>
      <c r="K49" s="15" t="s">
        <v>33</v>
      </c>
      <c r="L49" s="30">
        <v>85</v>
      </c>
      <c r="M49" s="13">
        <v>0</v>
      </c>
      <c r="N49" s="14" t="s">
        <v>195</v>
      </c>
      <c r="O49" s="31">
        <v>0.67</v>
      </c>
      <c r="P49" s="13">
        <v>85</v>
      </c>
      <c r="Q49" s="13"/>
      <c r="R49" s="48">
        <v>1</v>
      </c>
      <c r="S49" s="46"/>
    </row>
    <row r="50" s="1" customFormat="1" ht="48" spans="1:19">
      <c r="A50" s="9">
        <v>43</v>
      </c>
      <c r="B50" s="13" t="s">
        <v>192</v>
      </c>
      <c r="C50" s="13" t="s">
        <v>59</v>
      </c>
      <c r="D50" s="13" t="s">
        <v>89</v>
      </c>
      <c r="E50" s="13" t="s">
        <v>193</v>
      </c>
      <c r="F50" s="11">
        <v>2020.1</v>
      </c>
      <c r="G50" s="12">
        <v>2020.12</v>
      </c>
      <c r="H50" s="13" t="s">
        <v>31</v>
      </c>
      <c r="I50" s="38" t="s">
        <v>194</v>
      </c>
      <c r="J50" s="33">
        <v>4.8</v>
      </c>
      <c r="K50" s="15" t="s">
        <v>33</v>
      </c>
      <c r="L50" s="30">
        <v>85</v>
      </c>
      <c r="M50" s="13">
        <v>0</v>
      </c>
      <c r="N50" s="14" t="s">
        <v>195</v>
      </c>
      <c r="O50" s="31">
        <v>0.67</v>
      </c>
      <c r="P50" s="13">
        <v>85</v>
      </c>
      <c r="Q50" s="13"/>
      <c r="R50" s="48">
        <v>1</v>
      </c>
      <c r="S50" s="46"/>
    </row>
    <row r="51" s="1" customFormat="1" ht="72" spans="1:19">
      <c r="A51" s="9">
        <v>44</v>
      </c>
      <c r="B51" s="13" t="s">
        <v>196</v>
      </c>
      <c r="C51" s="13" t="s">
        <v>59</v>
      </c>
      <c r="D51" s="13" t="s">
        <v>29</v>
      </c>
      <c r="E51" s="13" t="s">
        <v>197</v>
      </c>
      <c r="F51" s="11">
        <v>2020.1</v>
      </c>
      <c r="G51" s="12">
        <v>2020.12</v>
      </c>
      <c r="H51" s="13" t="s">
        <v>31</v>
      </c>
      <c r="I51" s="38" t="s">
        <v>198</v>
      </c>
      <c r="J51" s="33">
        <v>9</v>
      </c>
      <c r="K51" s="15" t="s">
        <v>33</v>
      </c>
      <c r="L51" s="30">
        <v>158</v>
      </c>
      <c r="M51" s="13">
        <v>3168</v>
      </c>
      <c r="N51" s="14" t="s">
        <v>199</v>
      </c>
      <c r="O51" s="31">
        <v>0.7385</v>
      </c>
      <c r="P51" s="13">
        <v>10</v>
      </c>
      <c r="Q51" s="13">
        <v>31</v>
      </c>
      <c r="R51" s="48">
        <v>1</v>
      </c>
      <c r="S51" s="46"/>
    </row>
    <row r="52" s="1" customFormat="1" ht="60" spans="1:19">
      <c r="A52" s="9">
        <v>45</v>
      </c>
      <c r="B52" s="13" t="s">
        <v>200</v>
      </c>
      <c r="C52" s="13" t="s">
        <v>59</v>
      </c>
      <c r="D52" s="13" t="s">
        <v>201</v>
      </c>
      <c r="E52" s="13" t="s">
        <v>202</v>
      </c>
      <c r="F52" s="11">
        <v>2020.1</v>
      </c>
      <c r="G52" s="12">
        <v>2020.12</v>
      </c>
      <c r="H52" s="13" t="s">
        <v>31</v>
      </c>
      <c r="I52" s="38" t="s">
        <v>203</v>
      </c>
      <c r="J52" s="33">
        <v>4.9</v>
      </c>
      <c r="K52" s="15" t="s">
        <v>33</v>
      </c>
      <c r="L52" s="30">
        <v>86</v>
      </c>
      <c r="M52" s="13"/>
      <c r="N52" s="14" t="s">
        <v>204</v>
      </c>
      <c r="O52" s="31">
        <v>0.7385</v>
      </c>
      <c r="P52" s="13">
        <v>86</v>
      </c>
      <c r="Q52" s="13">
        <v>628</v>
      </c>
      <c r="R52" s="48">
        <v>0.9</v>
      </c>
      <c r="S52" s="46"/>
    </row>
    <row r="53" s="1" customFormat="1" ht="72" spans="1:19">
      <c r="A53" s="9">
        <v>46</v>
      </c>
      <c r="B53" s="13" t="s">
        <v>205</v>
      </c>
      <c r="C53" s="13" t="s">
        <v>59</v>
      </c>
      <c r="D53" s="13" t="s">
        <v>29</v>
      </c>
      <c r="E53" s="13" t="s">
        <v>206</v>
      </c>
      <c r="F53" s="11">
        <v>2020.1</v>
      </c>
      <c r="G53" s="12">
        <v>2020.12</v>
      </c>
      <c r="H53" s="13" t="s">
        <v>31</v>
      </c>
      <c r="I53" s="38" t="s">
        <v>107</v>
      </c>
      <c r="J53" s="33">
        <v>8.6</v>
      </c>
      <c r="K53" s="15" t="s">
        <v>33</v>
      </c>
      <c r="L53" s="30">
        <v>150</v>
      </c>
      <c r="M53" s="13"/>
      <c r="N53" s="14" t="s">
        <v>207</v>
      </c>
      <c r="O53" s="31">
        <v>0.6458</v>
      </c>
      <c r="P53" s="13">
        <v>95</v>
      </c>
      <c r="Q53" s="13">
        <v>690</v>
      </c>
      <c r="R53" s="48">
        <v>0.92</v>
      </c>
      <c r="S53" s="46"/>
    </row>
    <row r="54" s="1" customFormat="1" ht="60" spans="1:19">
      <c r="A54" s="9">
        <v>47</v>
      </c>
      <c r="B54" s="13" t="s">
        <v>208</v>
      </c>
      <c r="C54" s="13" t="s">
        <v>59</v>
      </c>
      <c r="D54" s="13" t="s">
        <v>29</v>
      </c>
      <c r="E54" s="13" t="s">
        <v>209</v>
      </c>
      <c r="F54" s="11">
        <v>2020.1</v>
      </c>
      <c r="G54" s="12">
        <v>2020.12</v>
      </c>
      <c r="H54" s="13" t="s">
        <v>31</v>
      </c>
      <c r="I54" s="38" t="s">
        <v>116</v>
      </c>
      <c r="J54" s="33">
        <v>9.3</v>
      </c>
      <c r="K54" s="15" t="s">
        <v>33</v>
      </c>
      <c r="L54" s="30">
        <v>164</v>
      </c>
      <c r="M54" s="13"/>
      <c r="N54" s="14" t="s">
        <v>210</v>
      </c>
      <c r="O54" s="31">
        <v>0.8182</v>
      </c>
      <c r="P54" s="13">
        <v>164</v>
      </c>
      <c r="Q54" s="13">
        <v>914</v>
      </c>
      <c r="R54" s="48">
        <v>0.83</v>
      </c>
      <c r="S54" s="46"/>
    </row>
    <row r="55" s="1" customFormat="1" ht="108" spans="1:19">
      <c r="A55" s="9">
        <v>48</v>
      </c>
      <c r="B55" s="13" t="s">
        <v>84</v>
      </c>
      <c r="C55" s="18" t="s">
        <v>28</v>
      </c>
      <c r="D55" s="18" t="s">
        <v>29</v>
      </c>
      <c r="E55" s="16" t="s">
        <v>85</v>
      </c>
      <c r="F55" s="11">
        <v>2020.1</v>
      </c>
      <c r="G55" s="12">
        <v>2020.12</v>
      </c>
      <c r="H55" s="13" t="s">
        <v>31</v>
      </c>
      <c r="I55" s="13" t="s">
        <v>86</v>
      </c>
      <c r="J55" s="33">
        <v>5.2</v>
      </c>
      <c r="K55" s="18" t="s">
        <v>33</v>
      </c>
      <c r="L55" s="16">
        <v>92</v>
      </c>
      <c r="M55" s="16">
        <v>80</v>
      </c>
      <c r="N55" s="13" t="s">
        <v>87</v>
      </c>
      <c r="O55" s="34">
        <v>0.57</v>
      </c>
      <c r="P55" s="13">
        <v>92</v>
      </c>
      <c r="Q55" s="13">
        <v>1000</v>
      </c>
      <c r="R55" s="48">
        <v>0.95</v>
      </c>
      <c r="S55" s="46"/>
    </row>
    <row r="56" s="1" customFormat="1" ht="36" spans="1:19">
      <c r="A56" s="9">
        <v>49</v>
      </c>
      <c r="B56" s="13" t="s">
        <v>128</v>
      </c>
      <c r="C56" s="13" t="s">
        <v>28</v>
      </c>
      <c r="D56" s="13" t="s">
        <v>29</v>
      </c>
      <c r="E56" s="13" t="s">
        <v>129</v>
      </c>
      <c r="F56" s="11">
        <v>2020.1</v>
      </c>
      <c r="G56" s="12">
        <v>2020.12</v>
      </c>
      <c r="H56" s="13" t="s">
        <v>31</v>
      </c>
      <c r="I56" s="38" t="s">
        <v>211</v>
      </c>
      <c r="J56" s="33">
        <v>10.4</v>
      </c>
      <c r="K56" s="18" t="s">
        <v>33</v>
      </c>
      <c r="L56" s="30">
        <v>182</v>
      </c>
      <c r="M56" s="13">
        <v>1546</v>
      </c>
      <c r="N56" s="14" t="s">
        <v>131</v>
      </c>
      <c r="O56" s="31">
        <v>1</v>
      </c>
      <c r="P56" s="13">
        <v>182</v>
      </c>
      <c r="Q56" s="13">
        <v>1000</v>
      </c>
      <c r="R56" s="48">
        <v>1</v>
      </c>
      <c r="S56" s="46"/>
    </row>
    <row r="57" s="1" customFormat="1" ht="144" spans="1:19">
      <c r="A57" s="9">
        <v>50</v>
      </c>
      <c r="B57" s="13" t="s">
        <v>163</v>
      </c>
      <c r="C57" s="13" t="s">
        <v>59</v>
      </c>
      <c r="D57" s="13" t="s">
        <v>29</v>
      </c>
      <c r="E57" s="13" t="s">
        <v>73</v>
      </c>
      <c r="F57" s="11">
        <v>2020.1</v>
      </c>
      <c r="G57" s="12">
        <v>2020.12</v>
      </c>
      <c r="H57" s="13" t="s">
        <v>31</v>
      </c>
      <c r="I57" s="13" t="s">
        <v>112</v>
      </c>
      <c r="J57" s="33">
        <v>20.1</v>
      </c>
      <c r="K57" s="18" t="s">
        <v>33</v>
      </c>
      <c r="L57" s="30">
        <v>352</v>
      </c>
      <c r="M57" s="13"/>
      <c r="N57" s="14" t="s">
        <v>165</v>
      </c>
      <c r="O57" s="31">
        <v>0.6228</v>
      </c>
      <c r="P57" s="13">
        <v>352</v>
      </c>
      <c r="Q57" s="13">
        <v>340</v>
      </c>
      <c r="R57" s="48">
        <v>0.84</v>
      </c>
      <c r="S57" s="46"/>
    </row>
    <row r="58" s="1" customFormat="1" ht="72" spans="1:19">
      <c r="A58" s="9">
        <v>51</v>
      </c>
      <c r="B58" s="13" t="s">
        <v>196</v>
      </c>
      <c r="C58" s="13" t="s">
        <v>59</v>
      </c>
      <c r="D58" s="13" t="s">
        <v>29</v>
      </c>
      <c r="E58" s="13" t="s">
        <v>197</v>
      </c>
      <c r="F58" s="11">
        <v>2020.1</v>
      </c>
      <c r="G58" s="12">
        <v>2020.12</v>
      </c>
      <c r="H58" s="13" t="s">
        <v>31</v>
      </c>
      <c r="I58" s="13" t="s">
        <v>212</v>
      </c>
      <c r="J58" s="39" t="s">
        <v>213</v>
      </c>
      <c r="K58" s="18" t="s">
        <v>33</v>
      </c>
      <c r="L58" s="30">
        <v>158</v>
      </c>
      <c r="M58" s="13">
        <v>3168</v>
      </c>
      <c r="N58" s="14" t="s">
        <v>199</v>
      </c>
      <c r="O58" s="31">
        <v>0.7385</v>
      </c>
      <c r="P58" s="13">
        <v>10</v>
      </c>
      <c r="Q58" s="13">
        <v>31</v>
      </c>
      <c r="R58" s="48">
        <v>1</v>
      </c>
      <c r="S58" s="46"/>
    </row>
    <row r="59" s="1" customFormat="1" ht="96" spans="1:19">
      <c r="A59" s="9">
        <v>52</v>
      </c>
      <c r="B59" s="10" t="s">
        <v>214</v>
      </c>
      <c r="C59" s="10" t="s">
        <v>28</v>
      </c>
      <c r="D59" s="10" t="s">
        <v>29</v>
      </c>
      <c r="E59" s="10" t="s">
        <v>215</v>
      </c>
      <c r="F59" s="11">
        <v>2020.1</v>
      </c>
      <c r="G59" s="12">
        <v>2020.12</v>
      </c>
      <c r="H59" s="10" t="s">
        <v>31</v>
      </c>
      <c r="I59" s="38" t="s">
        <v>216</v>
      </c>
      <c r="J59" s="10">
        <v>13.7</v>
      </c>
      <c r="K59" s="10" t="s">
        <v>33</v>
      </c>
      <c r="L59" s="10">
        <v>240</v>
      </c>
      <c r="M59" s="10"/>
      <c r="N59" s="10" t="s">
        <v>217</v>
      </c>
      <c r="O59" s="29">
        <v>0.96</v>
      </c>
      <c r="P59" s="10">
        <v>240</v>
      </c>
      <c r="Q59" s="10">
        <v>3000</v>
      </c>
      <c r="R59" s="47">
        <v>0.95</v>
      </c>
      <c r="S59" s="46"/>
    </row>
    <row r="60" s="1" customFormat="1" ht="72" spans="1:19">
      <c r="A60" s="9">
        <v>53</v>
      </c>
      <c r="B60" s="13" t="s">
        <v>218</v>
      </c>
      <c r="C60" s="15" t="s">
        <v>28</v>
      </c>
      <c r="D60" s="19" t="s">
        <v>29</v>
      </c>
      <c r="E60" s="16" t="s">
        <v>219</v>
      </c>
      <c r="F60" s="11">
        <v>2020.1</v>
      </c>
      <c r="G60" s="12">
        <v>2020.12</v>
      </c>
      <c r="H60" s="10" t="s">
        <v>31</v>
      </c>
      <c r="I60" s="38" t="s">
        <v>220</v>
      </c>
      <c r="J60" s="40">
        <v>18.4</v>
      </c>
      <c r="K60" s="10" t="s">
        <v>33</v>
      </c>
      <c r="L60" s="41">
        <v>323</v>
      </c>
      <c r="M60" s="41"/>
      <c r="N60" s="13" t="s">
        <v>221</v>
      </c>
      <c r="O60" s="34">
        <v>0.55</v>
      </c>
      <c r="P60" s="30">
        <v>323</v>
      </c>
      <c r="Q60" s="30">
        <v>1500</v>
      </c>
      <c r="R60" s="48">
        <v>1</v>
      </c>
      <c r="S60" s="46"/>
    </row>
    <row r="61" s="1" customFormat="1" ht="72" spans="1:19">
      <c r="A61" s="9">
        <v>54</v>
      </c>
      <c r="B61" s="13" t="s">
        <v>222</v>
      </c>
      <c r="C61" s="15" t="s">
        <v>28</v>
      </c>
      <c r="D61" s="19" t="s">
        <v>29</v>
      </c>
      <c r="E61" s="16" t="s">
        <v>223</v>
      </c>
      <c r="F61" s="11">
        <v>2020.1</v>
      </c>
      <c r="G61" s="12">
        <v>2020.12</v>
      </c>
      <c r="H61" s="10" t="s">
        <v>31</v>
      </c>
      <c r="I61" s="38" t="s">
        <v>224</v>
      </c>
      <c r="J61" s="40">
        <v>17.5</v>
      </c>
      <c r="K61" s="10" t="s">
        <v>33</v>
      </c>
      <c r="L61" s="41">
        <v>307</v>
      </c>
      <c r="M61" s="41"/>
      <c r="N61" s="13" t="s">
        <v>221</v>
      </c>
      <c r="O61" s="34">
        <v>0.55</v>
      </c>
      <c r="P61" s="30">
        <v>307</v>
      </c>
      <c r="Q61" s="30">
        <v>1500</v>
      </c>
      <c r="R61" s="48">
        <v>1</v>
      </c>
      <c r="S61" s="46"/>
    </row>
    <row r="62" s="1" customFormat="1" ht="108" spans="1:19">
      <c r="A62" s="9">
        <v>55</v>
      </c>
      <c r="B62" s="13" t="s">
        <v>225</v>
      </c>
      <c r="C62" s="15" t="s">
        <v>28</v>
      </c>
      <c r="D62" s="19" t="s">
        <v>29</v>
      </c>
      <c r="E62" s="16" t="s">
        <v>226</v>
      </c>
      <c r="F62" s="11">
        <v>2020.1</v>
      </c>
      <c r="G62" s="12">
        <v>2020.12</v>
      </c>
      <c r="H62" s="10" t="s">
        <v>31</v>
      </c>
      <c r="I62" s="38" t="s">
        <v>227</v>
      </c>
      <c r="J62" s="40">
        <v>6.9</v>
      </c>
      <c r="K62" s="10" t="s">
        <v>33</v>
      </c>
      <c r="L62" s="41">
        <v>121</v>
      </c>
      <c r="M62" s="41"/>
      <c r="N62" s="13" t="s">
        <v>228</v>
      </c>
      <c r="O62" s="34">
        <v>0.55</v>
      </c>
      <c r="P62" s="30">
        <v>121</v>
      </c>
      <c r="Q62" s="30">
        <v>1500</v>
      </c>
      <c r="R62" s="48">
        <v>1</v>
      </c>
      <c r="S62" s="46"/>
    </row>
    <row r="63" s="1" customFormat="1" ht="72" spans="1:19">
      <c r="A63" s="9">
        <v>56</v>
      </c>
      <c r="B63" s="13" t="s">
        <v>229</v>
      </c>
      <c r="C63" s="15" t="s">
        <v>28</v>
      </c>
      <c r="D63" s="19" t="s">
        <v>29</v>
      </c>
      <c r="E63" s="16" t="s">
        <v>230</v>
      </c>
      <c r="F63" s="11">
        <v>2020.1</v>
      </c>
      <c r="G63" s="12">
        <v>2020.12</v>
      </c>
      <c r="H63" s="10" t="s">
        <v>31</v>
      </c>
      <c r="I63" s="38" t="s">
        <v>231</v>
      </c>
      <c r="J63" s="40">
        <v>16.6</v>
      </c>
      <c r="K63" s="10" t="s">
        <v>33</v>
      </c>
      <c r="L63" s="41">
        <v>291</v>
      </c>
      <c r="M63" s="41"/>
      <c r="N63" s="13" t="s">
        <v>221</v>
      </c>
      <c r="O63" s="34">
        <v>0.65</v>
      </c>
      <c r="P63" s="30">
        <v>291</v>
      </c>
      <c r="Q63" s="30">
        <v>1500</v>
      </c>
      <c r="R63" s="48">
        <v>1</v>
      </c>
      <c r="S63" s="46"/>
    </row>
    <row r="64" s="1" customFormat="1" ht="72" spans="1:19">
      <c r="A64" s="9">
        <v>57</v>
      </c>
      <c r="B64" s="13" t="s">
        <v>232</v>
      </c>
      <c r="C64" s="15" t="s">
        <v>28</v>
      </c>
      <c r="D64" s="19" t="s">
        <v>29</v>
      </c>
      <c r="E64" s="16" t="s">
        <v>233</v>
      </c>
      <c r="F64" s="11">
        <v>2020.1</v>
      </c>
      <c r="G64" s="12">
        <v>2020.12</v>
      </c>
      <c r="H64" s="10" t="s">
        <v>31</v>
      </c>
      <c r="I64" s="38" t="s">
        <v>234</v>
      </c>
      <c r="J64" s="40">
        <v>16.9</v>
      </c>
      <c r="K64" s="10" t="s">
        <v>33</v>
      </c>
      <c r="L64" s="41">
        <v>296</v>
      </c>
      <c r="M64" s="41"/>
      <c r="N64" s="13" t="s">
        <v>221</v>
      </c>
      <c r="O64" s="34">
        <v>0.55</v>
      </c>
      <c r="P64" s="30">
        <v>296</v>
      </c>
      <c r="Q64" s="30">
        <v>1500</v>
      </c>
      <c r="R64" s="48">
        <v>1</v>
      </c>
      <c r="S64" s="46"/>
    </row>
    <row r="65" s="1" customFormat="1" ht="72" spans="1:19">
      <c r="A65" s="9">
        <v>58</v>
      </c>
      <c r="B65" s="13" t="s">
        <v>235</v>
      </c>
      <c r="C65" s="15" t="s">
        <v>28</v>
      </c>
      <c r="D65" s="19" t="s">
        <v>29</v>
      </c>
      <c r="E65" s="16" t="s">
        <v>236</v>
      </c>
      <c r="F65" s="11">
        <v>2020.1</v>
      </c>
      <c r="G65" s="12">
        <v>2020.12</v>
      </c>
      <c r="H65" s="10" t="s">
        <v>31</v>
      </c>
      <c r="I65" s="38" t="s">
        <v>237</v>
      </c>
      <c r="J65" s="40">
        <v>7.2</v>
      </c>
      <c r="K65" s="10" t="s">
        <v>33</v>
      </c>
      <c r="L65" s="41">
        <v>127</v>
      </c>
      <c r="M65" s="41"/>
      <c r="N65" s="13" t="s">
        <v>221</v>
      </c>
      <c r="O65" s="34">
        <v>0.55</v>
      </c>
      <c r="P65" s="30">
        <v>127</v>
      </c>
      <c r="Q65" s="30">
        <v>1500</v>
      </c>
      <c r="R65" s="48">
        <v>1</v>
      </c>
      <c r="S65" s="46"/>
    </row>
    <row r="66" s="1" customFormat="1" ht="72" spans="1:19">
      <c r="A66" s="9">
        <v>59</v>
      </c>
      <c r="B66" s="13" t="s">
        <v>238</v>
      </c>
      <c r="C66" s="15" t="s">
        <v>28</v>
      </c>
      <c r="D66" s="19" t="s">
        <v>29</v>
      </c>
      <c r="E66" s="16" t="s">
        <v>239</v>
      </c>
      <c r="F66" s="11">
        <v>2020.1</v>
      </c>
      <c r="G66" s="12">
        <v>2020.12</v>
      </c>
      <c r="H66" s="10" t="s">
        <v>31</v>
      </c>
      <c r="I66" s="38" t="s">
        <v>240</v>
      </c>
      <c r="J66" s="40">
        <v>16.6</v>
      </c>
      <c r="K66" s="10" t="s">
        <v>33</v>
      </c>
      <c r="L66" s="41">
        <v>291</v>
      </c>
      <c r="M66" s="41"/>
      <c r="N66" s="13" t="s">
        <v>221</v>
      </c>
      <c r="O66" s="34">
        <v>0.55</v>
      </c>
      <c r="P66" s="30">
        <v>291</v>
      </c>
      <c r="Q66" s="30">
        <v>1500</v>
      </c>
      <c r="R66" s="48">
        <v>1</v>
      </c>
      <c r="S66" s="46"/>
    </row>
    <row r="67" s="1" customFormat="1" ht="72" spans="1:19">
      <c r="A67" s="9">
        <v>60</v>
      </c>
      <c r="B67" s="13" t="s">
        <v>241</v>
      </c>
      <c r="C67" s="15" t="s">
        <v>28</v>
      </c>
      <c r="D67" s="19" t="s">
        <v>29</v>
      </c>
      <c r="E67" s="16" t="s">
        <v>242</v>
      </c>
      <c r="F67" s="11">
        <v>2020.1</v>
      </c>
      <c r="G67" s="12">
        <v>2020.12</v>
      </c>
      <c r="H67" s="10" t="s">
        <v>31</v>
      </c>
      <c r="I67" s="38" t="s">
        <v>243</v>
      </c>
      <c r="J67" s="40">
        <v>17.2</v>
      </c>
      <c r="K67" s="10" t="s">
        <v>33</v>
      </c>
      <c r="L67" s="41">
        <v>301</v>
      </c>
      <c r="M67" s="41"/>
      <c r="N67" s="13" t="s">
        <v>221</v>
      </c>
      <c r="O67" s="34">
        <v>0.55</v>
      </c>
      <c r="P67" s="30">
        <v>301</v>
      </c>
      <c r="Q67" s="30">
        <v>1500</v>
      </c>
      <c r="R67" s="48">
        <v>1</v>
      </c>
      <c r="S67" s="46"/>
    </row>
    <row r="68" s="1" customFormat="1" ht="72" spans="1:19">
      <c r="A68" s="9">
        <v>61</v>
      </c>
      <c r="B68" s="13" t="s">
        <v>244</v>
      </c>
      <c r="C68" s="15" t="s">
        <v>28</v>
      </c>
      <c r="D68" s="19" t="s">
        <v>29</v>
      </c>
      <c r="E68" s="16" t="s">
        <v>245</v>
      </c>
      <c r="F68" s="11">
        <v>2020.1</v>
      </c>
      <c r="G68" s="12">
        <v>2020.12</v>
      </c>
      <c r="H68" s="10" t="s">
        <v>31</v>
      </c>
      <c r="I68" s="38" t="s">
        <v>246</v>
      </c>
      <c r="J68" s="40">
        <v>7.6</v>
      </c>
      <c r="K68" s="10" t="s">
        <v>33</v>
      </c>
      <c r="L68" s="41">
        <v>133</v>
      </c>
      <c r="M68" s="41"/>
      <c r="N68" s="13" t="s">
        <v>221</v>
      </c>
      <c r="O68" s="34">
        <v>0.55</v>
      </c>
      <c r="P68" s="30">
        <v>133</v>
      </c>
      <c r="Q68" s="30">
        <v>1500</v>
      </c>
      <c r="R68" s="48">
        <v>1</v>
      </c>
      <c r="S68" s="46"/>
    </row>
    <row r="69" s="1" customFormat="1" ht="132" spans="1:19">
      <c r="A69" s="9">
        <v>62</v>
      </c>
      <c r="B69" s="13" t="s">
        <v>247</v>
      </c>
      <c r="C69" s="15" t="s">
        <v>28</v>
      </c>
      <c r="D69" s="15" t="s">
        <v>29</v>
      </c>
      <c r="E69" s="16" t="s">
        <v>248</v>
      </c>
      <c r="F69" s="11">
        <v>2020.1</v>
      </c>
      <c r="G69" s="12">
        <v>2020.12</v>
      </c>
      <c r="H69" s="10" t="s">
        <v>31</v>
      </c>
      <c r="I69" s="38" t="s">
        <v>249</v>
      </c>
      <c r="J69" s="55">
        <v>31.3</v>
      </c>
      <c r="K69" s="10" t="s">
        <v>33</v>
      </c>
      <c r="L69" s="16">
        <v>549</v>
      </c>
      <c r="M69" s="16">
        <v>120</v>
      </c>
      <c r="N69" s="13" t="s">
        <v>250</v>
      </c>
      <c r="O69" s="34">
        <v>0.6</v>
      </c>
      <c r="P69" s="13">
        <v>549</v>
      </c>
      <c r="Q69" s="13">
        <v>800</v>
      </c>
      <c r="R69" s="48">
        <v>1</v>
      </c>
      <c r="S69" s="46"/>
    </row>
    <row r="70" s="1" customFormat="1" ht="132" spans="1:19">
      <c r="A70" s="9">
        <v>63</v>
      </c>
      <c r="B70" s="13" t="s">
        <v>251</v>
      </c>
      <c r="C70" s="15" t="s">
        <v>28</v>
      </c>
      <c r="D70" s="15" t="s">
        <v>29</v>
      </c>
      <c r="E70" s="16" t="s">
        <v>252</v>
      </c>
      <c r="F70" s="11">
        <v>2020.1</v>
      </c>
      <c r="G70" s="12">
        <v>2020.12</v>
      </c>
      <c r="H70" s="10" t="s">
        <v>31</v>
      </c>
      <c r="I70" s="38" t="s">
        <v>253</v>
      </c>
      <c r="J70" s="55">
        <v>7.5</v>
      </c>
      <c r="K70" s="10" t="s">
        <v>33</v>
      </c>
      <c r="L70" s="16">
        <v>131</v>
      </c>
      <c r="M70" s="16">
        <v>1128</v>
      </c>
      <c r="N70" s="13" t="s">
        <v>250</v>
      </c>
      <c r="O70" s="34">
        <v>0.658</v>
      </c>
      <c r="P70" s="13">
        <v>131</v>
      </c>
      <c r="Q70" s="13">
        <v>800</v>
      </c>
      <c r="R70" s="48">
        <v>0.9</v>
      </c>
      <c r="S70" s="46"/>
    </row>
    <row r="71" s="1" customFormat="1" ht="72" spans="1:19">
      <c r="A71" s="9">
        <v>64</v>
      </c>
      <c r="B71" s="13" t="s">
        <v>254</v>
      </c>
      <c r="C71" s="15" t="s">
        <v>28</v>
      </c>
      <c r="D71" s="15" t="s">
        <v>29</v>
      </c>
      <c r="E71" s="16" t="s">
        <v>255</v>
      </c>
      <c r="F71" s="11">
        <v>2020.1</v>
      </c>
      <c r="G71" s="12">
        <v>2020.12</v>
      </c>
      <c r="H71" s="10" t="s">
        <v>31</v>
      </c>
      <c r="I71" s="38" t="s">
        <v>256</v>
      </c>
      <c r="J71" s="55">
        <v>9.4</v>
      </c>
      <c r="K71" s="10" t="s">
        <v>33</v>
      </c>
      <c r="L71" s="16">
        <v>165</v>
      </c>
      <c r="M71" s="16">
        <v>20</v>
      </c>
      <c r="N71" s="13" t="s">
        <v>257</v>
      </c>
      <c r="O71" s="34">
        <v>0.6</v>
      </c>
      <c r="P71" s="13">
        <v>165</v>
      </c>
      <c r="Q71" s="13">
        <v>800</v>
      </c>
      <c r="R71" s="48">
        <v>1</v>
      </c>
      <c r="S71" s="46"/>
    </row>
    <row r="72" s="1" customFormat="1" ht="192" spans="1:19">
      <c r="A72" s="9">
        <v>65</v>
      </c>
      <c r="B72" s="13" t="s">
        <v>258</v>
      </c>
      <c r="C72" s="15" t="s">
        <v>28</v>
      </c>
      <c r="D72" s="15" t="s">
        <v>29</v>
      </c>
      <c r="E72" s="16" t="s">
        <v>259</v>
      </c>
      <c r="F72" s="11">
        <v>2020.1</v>
      </c>
      <c r="G72" s="12">
        <v>2020.12</v>
      </c>
      <c r="H72" s="10" t="s">
        <v>31</v>
      </c>
      <c r="I72" s="38" t="s">
        <v>260</v>
      </c>
      <c r="J72" s="55">
        <v>12.1</v>
      </c>
      <c r="K72" s="10" t="s">
        <v>33</v>
      </c>
      <c r="L72" s="16">
        <v>213</v>
      </c>
      <c r="M72" s="16">
        <v>200</v>
      </c>
      <c r="N72" s="13" t="s">
        <v>261</v>
      </c>
      <c r="O72" s="34">
        <v>0.7</v>
      </c>
      <c r="P72" s="13">
        <v>213</v>
      </c>
      <c r="Q72" s="13">
        <v>750</v>
      </c>
      <c r="R72" s="48">
        <v>1</v>
      </c>
      <c r="S72" s="46"/>
    </row>
    <row r="73" s="1" customFormat="1" ht="132" spans="1:19">
      <c r="A73" s="9">
        <v>66</v>
      </c>
      <c r="B73" s="50" t="s">
        <v>262</v>
      </c>
      <c r="C73" s="51" t="s">
        <v>28</v>
      </c>
      <c r="D73" s="51" t="s">
        <v>29</v>
      </c>
      <c r="E73" s="52" t="s">
        <v>263</v>
      </c>
      <c r="F73" s="11">
        <v>2020.1</v>
      </c>
      <c r="G73" s="12">
        <v>2020.12</v>
      </c>
      <c r="H73" s="10" t="s">
        <v>31</v>
      </c>
      <c r="I73" s="38" t="s">
        <v>264</v>
      </c>
      <c r="J73" s="56">
        <v>8.9</v>
      </c>
      <c r="K73" s="10" t="s">
        <v>33</v>
      </c>
      <c r="L73" s="52">
        <v>157</v>
      </c>
      <c r="M73" s="52">
        <v>1500</v>
      </c>
      <c r="N73" s="50" t="s">
        <v>265</v>
      </c>
      <c r="O73" s="57">
        <v>0.6</v>
      </c>
      <c r="P73" s="50">
        <v>157</v>
      </c>
      <c r="Q73" s="50">
        <v>1800</v>
      </c>
      <c r="R73" s="64">
        <v>1</v>
      </c>
      <c r="S73" s="46"/>
    </row>
    <row r="74" s="1" customFormat="1" ht="144" spans="1:19">
      <c r="A74" s="9">
        <v>67</v>
      </c>
      <c r="B74" s="13" t="s">
        <v>266</v>
      </c>
      <c r="C74" s="13" t="s">
        <v>28</v>
      </c>
      <c r="D74" s="13" t="s">
        <v>29</v>
      </c>
      <c r="E74" s="13" t="s">
        <v>267</v>
      </c>
      <c r="F74" s="11">
        <v>2020.1</v>
      </c>
      <c r="G74" s="12">
        <v>2020.12</v>
      </c>
      <c r="H74" s="10" t="s">
        <v>31</v>
      </c>
      <c r="I74" s="38" t="s">
        <v>268</v>
      </c>
      <c r="J74" s="58">
        <v>29.9</v>
      </c>
      <c r="K74" s="10" t="s">
        <v>33</v>
      </c>
      <c r="L74" s="13">
        <v>525</v>
      </c>
      <c r="M74" s="13">
        <v>40</v>
      </c>
      <c r="N74" s="13" t="s">
        <v>269</v>
      </c>
      <c r="O74" s="13">
        <v>0.6</v>
      </c>
      <c r="P74" s="13">
        <v>525</v>
      </c>
      <c r="Q74" s="13">
        <v>2000</v>
      </c>
      <c r="R74" s="65">
        <v>1</v>
      </c>
      <c r="S74" s="46"/>
    </row>
    <row r="75" s="1" customFormat="1" ht="48" spans="1:19">
      <c r="A75" s="9">
        <v>68</v>
      </c>
      <c r="B75" s="13" t="s">
        <v>174</v>
      </c>
      <c r="C75" s="13" t="s">
        <v>59</v>
      </c>
      <c r="D75" s="13" t="s">
        <v>175</v>
      </c>
      <c r="E75" s="13" t="s">
        <v>176</v>
      </c>
      <c r="F75" s="11">
        <v>2020.1</v>
      </c>
      <c r="G75" s="12">
        <v>2020.12</v>
      </c>
      <c r="H75" s="10" t="s">
        <v>31</v>
      </c>
      <c r="I75" s="13" t="s">
        <v>270</v>
      </c>
      <c r="J75" s="30">
        <v>12.4</v>
      </c>
      <c r="K75" s="10" t="s">
        <v>33</v>
      </c>
      <c r="L75" s="30">
        <v>217</v>
      </c>
      <c r="M75" s="13"/>
      <c r="N75" s="14"/>
      <c r="O75" s="31" t="s">
        <v>178</v>
      </c>
      <c r="P75" s="13">
        <v>217</v>
      </c>
      <c r="Q75" s="13">
        <v>65</v>
      </c>
      <c r="R75" s="48">
        <v>1</v>
      </c>
      <c r="S75" s="46"/>
    </row>
    <row r="76" s="1" customFormat="1" ht="72" spans="1:19">
      <c r="A76" s="9">
        <v>69</v>
      </c>
      <c r="B76" s="13" t="s">
        <v>271</v>
      </c>
      <c r="C76" s="13" t="s">
        <v>28</v>
      </c>
      <c r="D76" s="13" t="s">
        <v>49</v>
      </c>
      <c r="E76" s="13" t="s">
        <v>272</v>
      </c>
      <c r="F76" s="11">
        <v>2020.1</v>
      </c>
      <c r="G76" s="12">
        <v>2020.12</v>
      </c>
      <c r="H76" s="10" t="s">
        <v>31</v>
      </c>
      <c r="I76" s="38" t="s">
        <v>273</v>
      </c>
      <c r="J76" s="30">
        <v>13.9</v>
      </c>
      <c r="K76" s="10" t="s">
        <v>33</v>
      </c>
      <c r="L76" s="30">
        <v>243</v>
      </c>
      <c r="M76" s="13"/>
      <c r="N76" s="14" t="s">
        <v>274</v>
      </c>
      <c r="O76" s="31">
        <v>0.75</v>
      </c>
      <c r="P76" s="13">
        <v>248</v>
      </c>
      <c r="Q76" s="13">
        <v>1500</v>
      </c>
      <c r="R76" s="48">
        <v>0.95</v>
      </c>
      <c r="S76" s="46"/>
    </row>
    <row r="77" s="1" customFormat="1" ht="72" spans="1:19">
      <c r="A77" s="9">
        <v>70</v>
      </c>
      <c r="B77" s="13" t="s">
        <v>275</v>
      </c>
      <c r="C77" s="13" t="s">
        <v>28</v>
      </c>
      <c r="D77" s="13" t="s">
        <v>49</v>
      </c>
      <c r="E77" s="13" t="s">
        <v>276</v>
      </c>
      <c r="F77" s="11">
        <v>2020.1</v>
      </c>
      <c r="G77" s="12">
        <v>2020.12</v>
      </c>
      <c r="H77" s="10" t="s">
        <v>31</v>
      </c>
      <c r="I77" s="38" t="s">
        <v>277</v>
      </c>
      <c r="J77" s="30">
        <v>12.2</v>
      </c>
      <c r="K77" s="10" t="s">
        <v>33</v>
      </c>
      <c r="L77" s="30">
        <v>214</v>
      </c>
      <c r="M77" s="13"/>
      <c r="N77" s="14" t="s">
        <v>278</v>
      </c>
      <c r="O77" s="31">
        <v>0.65</v>
      </c>
      <c r="P77" s="13">
        <v>504</v>
      </c>
      <c r="Q77" s="13">
        <v>2800</v>
      </c>
      <c r="R77" s="48">
        <v>0.95</v>
      </c>
      <c r="S77" s="46"/>
    </row>
    <row r="78" s="1" customFormat="1" ht="72" spans="1:19">
      <c r="A78" s="9">
        <v>71</v>
      </c>
      <c r="B78" s="13" t="s">
        <v>279</v>
      </c>
      <c r="C78" s="13" t="s">
        <v>28</v>
      </c>
      <c r="D78" s="13" t="s">
        <v>49</v>
      </c>
      <c r="E78" s="13" t="s">
        <v>280</v>
      </c>
      <c r="F78" s="11">
        <v>2020.1</v>
      </c>
      <c r="G78" s="12">
        <v>2020.12</v>
      </c>
      <c r="H78" s="10" t="s">
        <v>31</v>
      </c>
      <c r="I78" s="38" t="s">
        <v>281</v>
      </c>
      <c r="J78" s="30">
        <v>15.6</v>
      </c>
      <c r="K78" s="10" t="s">
        <v>33</v>
      </c>
      <c r="L78" s="30">
        <v>273</v>
      </c>
      <c r="M78" s="13"/>
      <c r="N78" s="14" t="s">
        <v>278</v>
      </c>
      <c r="O78" s="31">
        <v>0.6</v>
      </c>
      <c r="P78" s="13">
        <v>273</v>
      </c>
      <c r="Q78" s="13">
        <v>2800</v>
      </c>
      <c r="R78" s="48">
        <v>0.95</v>
      </c>
      <c r="S78" s="46"/>
    </row>
    <row r="79" s="1" customFormat="1" ht="60" spans="1:19">
      <c r="A79" s="9">
        <v>72</v>
      </c>
      <c r="B79" s="13" t="s">
        <v>282</v>
      </c>
      <c r="C79" s="13" t="s">
        <v>28</v>
      </c>
      <c r="D79" s="13" t="s">
        <v>29</v>
      </c>
      <c r="E79" s="13" t="s">
        <v>283</v>
      </c>
      <c r="F79" s="11">
        <v>2020.1</v>
      </c>
      <c r="G79" s="12">
        <v>2020.12</v>
      </c>
      <c r="H79" s="10" t="s">
        <v>31</v>
      </c>
      <c r="I79" s="38" t="s">
        <v>284</v>
      </c>
      <c r="J79" s="30">
        <v>7.9</v>
      </c>
      <c r="K79" s="10" t="s">
        <v>33</v>
      </c>
      <c r="L79" s="30">
        <v>138</v>
      </c>
      <c r="M79" s="13"/>
      <c r="N79" s="14" t="s">
        <v>285</v>
      </c>
      <c r="O79" s="31">
        <v>1</v>
      </c>
      <c r="P79" s="13">
        <v>145</v>
      </c>
      <c r="Q79" s="13">
        <v>3750</v>
      </c>
      <c r="R79" s="48">
        <v>0.95</v>
      </c>
      <c r="S79" s="46"/>
    </row>
    <row r="80" s="1" customFormat="1" ht="60" spans="1:19">
      <c r="A80" s="9">
        <v>73</v>
      </c>
      <c r="B80" s="13" t="s">
        <v>286</v>
      </c>
      <c r="C80" s="13" t="s">
        <v>59</v>
      </c>
      <c r="D80" s="13" t="s">
        <v>29</v>
      </c>
      <c r="E80" s="13" t="s">
        <v>287</v>
      </c>
      <c r="F80" s="11">
        <v>2020.1</v>
      </c>
      <c r="G80" s="12">
        <v>2020.12</v>
      </c>
      <c r="H80" s="10" t="s">
        <v>31</v>
      </c>
      <c r="I80" s="38" t="s">
        <v>288</v>
      </c>
      <c r="J80" s="30">
        <v>2.6</v>
      </c>
      <c r="K80" s="10" t="s">
        <v>33</v>
      </c>
      <c r="L80" s="30">
        <v>45</v>
      </c>
      <c r="M80" s="13"/>
      <c r="N80" s="14" t="s">
        <v>289</v>
      </c>
      <c r="O80" s="31">
        <v>0.8</v>
      </c>
      <c r="P80" s="13">
        <v>45</v>
      </c>
      <c r="Q80" s="13">
        <v>1000</v>
      </c>
      <c r="R80" s="48">
        <v>0.85</v>
      </c>
      <c r="S80" s="46"/>
    </row>
    <row r="81" s="1" customFormat="1" ht="108" spans="1:19">
      <c r="A81" s="9">
        <v>74</v>
      </c>
      <c r="B81" s="13" t="s">
        <v>290</v>
      </c>
      <c r="C81" s="13" t="s">
        <v>59</v>
      </c>
      <c r="D81" s="13" t="s">
        <v>49</v>
      </c>
      <c r="E81" s="13" t="s">
        <v>291</v>
      </c>
      <c r="F81" s="11">
        <v>2020.1</v>
      </c>
      <c r="G81" s="12">
        <v>2020.12</v>
      </c>
      <c r="H81" s="10" t="s">
        <v>31</v>
      </c>
      <c r="I81" s="38" t="s">
        <v>177</v>
      </c>
      <c r="J81" s="30">
        <v>4.8</v>
      </c>
      <c r="K81" s="10" t="s">
        <v>33</v>
      </c>
      <c r="L81" s="30">
        <v>87</v>
      </c>
      <c r="M81" s="13"/>
      <c r="N81" s="14" t="s">
        <v>292</v>
      </c>
      <c r="O81" s="31">
        <v>0.6296</v>
      </c>
      <c r="P81" s="13">
        <v>87</v>
      </c>
      <c r="Q81" s="13">
        <v>930</v>
      </c>
      <c r="R81" s="48">
        <v>1</v>
      </c>
      <c r="S81" s="46"/>
    </row>
    <row r="82" s="1" customFormat="1" ht="48.75" spans="1:19">
      <c r="A82" s="9">
        <v>75</v>
      </c>
      <c r="B82" s="13" t="s">
        <v>293</v>
      </c>
      <c r="C82" s="13" t="s">
        <v>48</v>
      </c>
      <c r="D82" s="13" t="s">
        <v>89</v>
      </c>
      <c r="E82" s="13" t="s">
        <v>294</v>
      </c>
      <c r="F82" s="11">
        <v>2020.1</v>
      </c>
      <c r="G82" s="12">
        <v>2020.12</v>
      </c>
      <c r="H82" s="10" t="s">
        <v>31</v>
      </c>
      <c r="I82" s="13" t="s">
        <v>295</v>
      </c>
      <c r="J82" s="58">
        <v>9.63</v>
      </c>
      <c r="K82" s="10" t="s">
        <v>33</v>
      </c>
      <c r="L82" s="13">
        <v>169</v>
      </c>
      <c r="M82" s="13">
        <v>1332</v>
      </c>
      <c r="N82" s="13" t="s">
        <v>296</v>
      </c>
      <c r="O82" s="31">
        <v>0.5</v>
      </c>
      <c r="P82" s="13">
        <v>180</v>
      </c>
      <c r="Q82" s="13">
        <v>300</v>
      </c>
      <c r="R82" s="48">
        <v>1</v>
      </c>
      <c r="S82" s="46"/>
    </row>
    <row r="83" s="1" customFormat="1" ht="96" spans="1:19">
      <c r="A83" s="9">
        <v>76</v>
      </c>
      <c r="B83" s="13" t="s">
        <v>297</v>
      </c>
      <c r="C83" s="13" t="s">
        <v>298</v>
      </c>
      <c r="D83" s="13" t="s">
        <v>89</v>
      </c>
      <c r="E83" s="13" t="s">
        <v>299</v>
      </c>
      <c r="F83" s="11">
        <v>2020.1</v>
      </c>
      <c r="G83" s="12">
        <v>2020.12</v>
      </c>
      <c r="H83" s="10" t="s">
        <v>31</v>
      </c>
      <c r="I83" s="13" t="s">
        <v>300</v>
      </c>
      <c r="J83" s="58">
        <v>23</v>
      </c>
      <c r="K83" s="10" t="s">
        <v>33</v>
      </c>
      <c r="L83" s="13">
        <v>404</v>
      </c>
      <c r="M83" s="13">
        <v>3478</v>
      </c>
      <c r="N83" s="13" t="s">
        <v>301</v>
      </c>
      <c r="O83" s="31">
        <v>0.5</v>
      </c>
      <c r="P83" s="13">
        <v>370</v>
      </c>
      <c r="Q83" s="13">
        <v>500</v>
      </c>
      <c r="R83" s="48">
        <v>1</v>
      </c>
      <c r="S83" s="46"/>
    </row>
    <row r="84" s="1" customFormat="1" ht="108" spans="1:19">
      <c r="A84" s="9">
        <v>77</v>
      </c>
      <c r="B84" s="10" t="s">
        <v>302</v>
      </c>
      <c r="C84" s="10" t="s">
        <v>28</v>
      </c>
      <c r="D84" s="10" t="s">
        <v>29</v>
      </c>
      <c r="E84" s="10" t="s">
        <v>303</v>
      </c>
      <c r="F84" s="11">
        <v>2020.1</v>
      </c>
      <c r="G84" s="12">
        <v>2020.12</v>
      </c>
      <c r="H84" s="10" t="s">
        <v>31</v>
      </c>
      <c r="I84" s="38" t="s">
        <v>304</v>
      </c>
      <c r="J84" s="28">
        <v>14.2</v>
      </c>
      <c r="K84" s="10" t="s">
        <v>33</v>
      </c>
      <c r="L84" s="10">
        <v>249</v>
      </c>
      <c r="M84" s="10"/>
      <c r="N84" s="10" t="s">
        <v>305</v>
      </c>
      <c r="O84" s="29">
        <v>0.98</v>
      </c>
      <c r="P84" s="10">
        <v>249</v>
      </c>
      <c r="Q84" s="10">
        <v>2445</v>
      </c>
      <c r="R84" s="47">
        <v>0.95</v>
      </c>
      <c r="S84" s="46"/>
    </row>
    <row r="85" s="1" customFormat="1" ht="72" spans="1:19">
      <c r="A85" s="9">
        <v>78</v>
      </c>
      <c r="B85" s="13" t="s">
        <v>306</v>
      </c>
      <c r="C85" s="15" t="s">
        <v>28</v>
      </c>
      <c r="D85" s="15" t="s">
        <v>29</v>
      </c>
      <c r="E85" s="16" t="s">
        <v>248</v>
      </c>
      <c r="F85" s="11">
        <v>2020.1</v>
      </c>
      <c r="G85" s="12">
        <v>2020.12</v>
      </c>
      <c r="H85" s="10" t="s">
        <v>31</v>
      </c>
      <c r="I85" s="38" t="s">
        <v>307</v>
      </c>
      <c r="J85" s="15">
        <v>31.3</v>
      </c>
      <c r="K85" s="10" t="s">
        <v>33</v>
      </c>
      <c r="L85" s="16">
        <v>549</v>
      </c>
      <c r="M85" s="16">
        <v>140</v>
      </c>
      <c r="N85" s="13" t="s">
        <v>308</v>
      </c>
      <c r="O85" s="34">
        <v>0.6</v>
      </c>
      <c r="P85" s="13">
        <v>549</v>
      </c>
      <c r="Q85" s="13">
        <v>1200</v>
      </c>
      <c r="R85" s="48">
        <v>1</v>
      </c>
      <c r="S85" s="46"/>
    </row>
    <row r="86" s="1" customFormat="1" ht="132" spans="1:19">
      <c r="A86" s="9">
        <v>79</v>
      </c>
      <c r="B86" s="13" t="s">
        <v>309</v>
      </c>
      <c r="C86" s="15" t="s">
        <v>28</v>
      </c>
      <c r="D86" s="15" t="s">
        <v>29</v>
      </c>
      <c r="E86" s="16" t="s">
        <v>85</v>
      </c>
      <c r="F86" s="11">
        <v>2020.1</v>
      </c>
      <c r="G86" s="12">
        <v>2020.12</v>
      </c>
      <c r="H86" s="10" t="s">
        <v>31</v>
      </c>
      <c r="I86" s="38" t="s">
        <v>310</v>
      </c>
      <c r="J86" s="15">
        <v>5.6</v>
      </c>
      <c r="K86" s="10" t="s">
        <v>33</v>
      </c>
      <c r="L86" s="16">
        <v>98</v>
      </c>
      <c r="M86" s="16">
        <v>90</v>
      </c>
      <c r="N86" s="13" t="s">
        <v>311</v>
      </c>
      <c r="O86" s="34">
        <v>0.57</v>
      </c>
      <c r="P86" s="13">
        <v>98</v>
      </c>
      <c r="Q86" s="13">
        <v>1200</v>
      </c>
      <c r="R86" s="48">
        <v>0.95</v>
      </c>
      <c r="S86" s="46"/>
    </row>
    <row r="87" s="1" customFormat="1" ht="72" spans="1:19">
      <c r="A87" s="9">
        <v>80</v>
      </c>
      <c r="B87" s="13" t="s">
        <v>312</v>
      </c>
      <c r="C87" s="15" t="s">
        <v>28</v>
      </c>
      <c r="D87" s="15" t="s">
        <v>29</v>
      </c>
      <c r="E87" s="16" t="s">
        <v>259</v>
      </c>
      <c r="F87" s="11">
        <v>2020.1</v>
      </c>
      <c r="G87" s="12">
        <v>2020.12</v>
      </c>
      <c r="H87" s="10" t="s">
        <v>31</v>
      </c>
      <c r="I87" s="38" t="s">
        <v>313</v>
      </c>
      <c r="J87" s="15">
        <v>12.1</v>
      </c>
      <c r="K87" s="10" t="s">
        <v>33</v>
      </c>
      <c r="L87" s="16">
        <v>213</v>
      </c>
      <c r="M87" s="16">
        <v>400</v>
      </c>
      <c r="N87" s="13" t="s">
        <v>308</v>
      </c>
      <c r="O87" s="34">
        <v>0.7</v>
      </c>
      <c r="P87" s="13">
        <v>213</v>
      </c>
      <c r="Q87" s="13">
        <v>1200</v>
      </c>
      <c r="R87" s="48">
        <v>1</v>
      </c>
      <c r="S87" s="46"/>
    </row>
    <row r="88" s="1" customFormat="1" ht="120" spans="1:19">
      <c r="A88" s="9">
        <v>81</v>
      </c>
      <c r="B88" s="13" t="s">
        <v>314</v>
      </c>
      <c r="C88" s="15" t="s">
        <v>28</v>
      </c>
      <c r="D88" s="15" t="s">
        <v>29</v>
      </c>
      <c r="E88" s="16" t="s">
        <v>263</v>
      </c>
      <c r="F88" s="11">
        <v>2020.1</v>
      </c>
      <c r="G88" s="12">
        <v>2020.12</v>
      </c>
      <c r="H88" s="10" t="s">
        <v>31</v>
      </c>
      <c r="I88" s="38" t="s">
        <v>315</v>
      </c>
      <c r="J88" s="15">
        <v>8.9</v>
      </c>
      <c r="K88" s="10" t="s">
        <v>33</v>
      </c>
      <c r="L88" s="16">
        <v>157</v>
      </c>
      <c r="M88" s="16">
        <v>1550</v>
      </c>
      <c r="N88" s="13" t="s">
        <v>316</v>
      </c>
      <c r="O88" s="34">
        <v>0.6</v>
      </c>
      <c r="P88" s="13">
        <v>157</v>
      </c>
      <c r="Q88" s="13">
        <v>1200</v>
      </c>
      <c r="R88" s="48">
        <v>1</v>
      </c>
      <c r="S88" s="46"/>
    </row>
    <row r="89" s="1" customFormat="1" ht="120" spans="1:19">
      <c r="A89" s="9">
        <v>82</v>
      </c>
      <c r="B89" s="13" t="s">
        <v>317</v>
      </c>
      <c r="C89" s="15" t="s">
        <v>28</v>
      </c>
      <c r="D89" s="15" t="s">
        <v>29</v>
      </c>
      <c r="E89" s="16" t="s">
        <v>267</v>
      </c>
      <c r="F89" s="11">
        <v>2020.1</v>
      </c>
      <c r="G89" s="12">
        <v>2020.12</v>
      </c>
      <c r="H89" s="10" t="s">
        <v>31</v>
      </c>
      <c r="I89" s="38" t="s">
        <v>318</v>
      </c>
      <c r="J89" s="15">
        <v>29.9</v>
      </c>
      <c r="K89" s="10" t="s">
        <v>33</v>
      </c>
      <c r="L89" s="16">
        <v>525</v>
      </c>
      <c r="M89" s="16">
        <v>80</v>
      </c>
      <c r="N89" s="13" t="s">
        <v>319</v>
      </c>
      <c r="O89" s="34">
        <v>0.6</v>
      </c>
      <c r="P89" s="13">
        <v>525</v>
      </c>
      <c r="Q89" s="13">
        <v>1200</v>
      </c>
      <c r="R89" s="48">
        <v>1</v>
      </c>
      <c r="S89" s="46"/>
    </row>
    <row r="90" s="1" customFormat="1" ht="60" spans="1:19">
      <c r="A90" s="9">
        <v>83</v>
      </c>
      <c r="B90" s="13" t="s">
        <v>320</v>
      </c>
      <c r="C90" s="13" t="s">
        <v>59</v>
      </c>
      <c r="D90" s="13" t="s">
        <v>29</v>
      </c>
      <c r="E90" s="13" t="s">
        <v>321</v>
      </c>
      <c r="F90" s="11">
        <v>2020.1</v>
      </c>
      <c r="G90" s="12">
        <v>2020.12</v>
      </c>
      <c r="H90" s="10" t="s">
        <v>31</v>
      </c>
      <c r="I90" s="38" t="s">
        <v>322</v>
      </c>
      <c r="J90" s="30">
        <v>9.6</v>
      </c>
      <c r="K90" s="10" t="s">
        <v>33</v>
      </c>
      <c r="L90" s="30">
        <v>169</v>
      </c>
      <c r="M90" s="13"/>
      <c r="N90" s="14" t="s">
        <v>323</v>
      </c>
      <c r="O90" s="31">
        <v>0.581</v>
      </c>
      <c r="P90" s="13">
        <v>169</v>
      </c>
      <c r="Q90" s="13">
        <v>1100</v>
      </c>
      <c r="R90" s="48">
        <v>0.97</v>
      </c>
      <c r="S90" s="46"/>
    </row>
    <row r="91" s="1" customFormat="1" ht="60" spans="1:19">
      <c r="A91" s="9">
        <v>84</v>
      </c>
      <c r="B91" s="13" t="s">
        <v>324</v>
      </c>
      <c r="C91" s="13" t="s">
        <v>59</v>
      </c>
      <c r="D91" s="13" t="s">
        <v>29</v>
      </c>
      <c r="E91" s="13" t="s">
        <v>287</v>
      </c>
      <c r="F91" s="11">
        <v>2020.1</v>
      </c>
      <c r="G91" s="12">
        <v>2020.12</v>
      </c>
      <c r="H91" s="10" t="s">
        <v>31</v>
      </c>
      <c r="I91" s="38" t="s">
        <v>325</v>
      </c>
      <c r="J91" s="30">
        <v>5.1</v>
      </c>
      <c r="K91" s="10" t="s">
        <v>33</v>
      </c>
      <c r="L91" s="30">
        <v>90</v>
      </c>
      <c r="M91" s="13"/>
      <c r="N91" s="14" t="s">
        <v>326</v>
      </c>
      <c r="O91" s="31">
        <v>0.8</v>
      </c>
      <c r="P91" s="13">
        <v>90</v>
      </c>
      <c r="Q91" s="13">
        <v>1000</v>
      </c>
      <c r="R91" s="48">
        <v>0.85</v>
      </c>
      <c r="S91" s="46"/>
    </row>
    <row r="92" s="1" customFormat="1" ht="60" spans="1:19">
      <c r="A92" s="9">
        <v>85</v>
      </c>
      <c r="B92" s="13" t="s">
        <v>327</v>
      </c>
      <c r="C92" s="13" t="s">
        <v>59</v>
      </c>
      <c r="D92" s="13" t="s">
        <v>201</v>
      </c>
      <c r="E92" s="13" t="s">
        <v>202</v>
      </c>
      <c r="F92" s="11">
        <v>2020.1</v>
      </c>
      <c r="G92" s="12">
        <v>2020.12</v>
      </c>
      <c r="H92" s="10" t="s">
        <v>31</v>
      </c>
      <c r="I92" s="38" t="s">
        <v>328</v>
      </c>
      <c r="J92" s="30">
        <v>4.3</v>
      </c>
      <c r="K92" s="10" t="s">
        <v>33</v>
      </c>
      <c r="L92" s="30">
        <v>75</v>
      </c>
      <c r="M92" s="13"/>
      <c r="N92" s="14" t="s">
        <v>329</v>
      </c>
      <c r="O92" s="31">
        <v>0.7385</v>
      </c>
      <c r="P92" s="13">
        <v>75</v>
      </c>
      <c r="Q92" s="13">
        <v>930</v>
      </c>
      <c r="R92" s="48">
        <v>0.9</v>
      </c>
      <c r="S92" s="46"/>
    </row>
    <row r="93" s="1" customFormat="1" ht="132" spans="1:19">
      <c r="A93" s="9">
        <v>86</v>
      </c>
      <c r="B93" s="13" t="s">
        <v>330</v>
      </c>
      <c r="C93" s="13" t="s">
        <v>59</v>
      </c>
      <c r="D93" s="13" t="s">
        <v>29</v>
      </c>
      <c r="E93" s="13" t="s">
        <v>331</v>
      </c>
      <c r="F93" s="11">
        <v>2020.1</v>
      </c>
      <c r="G93" s="12">
        <v>2020.12</v>
      </c>
      <c r="H93" s="10" t="s">
        <v>31</v>
      </c>
      <c r="I93" s="38" t="s">
        <v>332</v>
      </c>
      <c r="J93" s="30">
        <v>3</v>
      </c>
      <c r="K93" s="10" t="s">
        <v>33</v>
      </c>
      <c r="L93" s="30">
        <v>53</v>
      </c>
      <c r="M93" s="13">
        <v>311</v>
      </c>
      <c r="N93" s="14" t="s">
        <v>333</v>
      </c>
      <c r="O93" s="31">
        <v>0.6458</v>
      </c>
      <c r="P93" s="13">
        <v>45</v>
      </c>
      <c r="Q93" s="13">
        <v>949</v>
      </c>
      <c r="R93" s="48">
        <v>0.91</v>
      </c>
      <c r="S93" s="46"/>
    </row>
    <row r="94" s="1" customFormat="1" ht="60" spans="1:19">
      <c r="A94" s="9">
        <v>87</v>
      </c>
      <c r="B94" s="13" t="s">
        <v>334</v>
      </c>
      <c r="C94" s="13" t="s">
        <v>59</v>
      </c>
      <c r="D94" s="13" t="s">
        <v>29</v>
      </c>
      <c r="E94" s="13" t="s">
        <v>335</v>
      </c>
      <c r="F94" s="11">
        <v>2020.1</v>
      </c>
      <c r="G94" s="12">
        <v>2020.12</v>
      </c>
      <c r="H94" s="10" t="s">
        <v>31</v>
      </c>
      <c r="I94" s="38" t="s">
        <v>336</v>
      </c>
      <c r="J94" s="30">
        <v>7.2</v>
      </c>
      <c r="K94" s="10" t="s">
        <v>33</v>
      </c>
      <c r="L94" s="30">
        <v>126</v>
      </c>
      <c r="M94" s="13"/>
      <c r="N94" s="14" t="s">
        <v>337</v>
      </c>
      <c r="O94" s="31">
        <v>0.75</v>
      </c>
      <c r="P94" s="13">
        <v>126</v>
      </c>
      <c r="Q94" s="13">
        <v>935</v>
      </c>
      <c r="R94" s="48">
        <v>0.92</v>
      </c>
      <c r="S94" s="46"/>
    </row>
    <row r="95" s="1" customFormat="1" ht="72" spans="1:19">
      <c r="A95" s="9">
        <v>88</v>
      </c>
      <c r="B95" s="13" t="s">
        <v>338</v>
      </c>
      <c r="C95" s="13" t="s">
        <v>28</v>
      </c>
      <c r="D95" s="13" t="s">
        <v>49</v>
      </c>
      <c r="E95" s="13" t="s">
        <v>272</v>
      </c>
      <c r="F95" s="11">
        <v>2020.1</v>
      </c>
      <c r="G95" s="12">
        <v>2020.12</v>
      </c>
      <c r="H95" s="10" t="s">
        <v>31</v>
      </c>
      <c r="I95" s="38" t="s">
        <v>339</v>
      </c>
      <c r="J95" s="30">
        <v>15.2</v>
      </c>
      <c r="K95" s="10" t="s">
        <v>33</v>
      </c>
      <c r="L95" s="30">
        <v>267</v>
      </c>
      <c r="M95" s="13"/>
      <c r="N95" s="14" t="s">
        <v>340</v>
      </c>
      <c r="O95" s="31">
        <v>0.747</v>
      </c>
      <c r="P95" s="13">
        <v>267</v>
      </c>
      <c r="Q95" s="13">
        <v>1875</v>
      </c>
      <c r="R95" s="48">
        <v>0.95</v>
      </c>
      <c r="S95" s="46"/>
    </row>
    <row r="96" s="1" customFormat="1" ht="72" spans="1:19">
      <c r="A96" s="9">
        <v>89</v>
      </c>
      <c r="B96" s="13" t="s">
        <v>341</v>
      </c>
      <c r="C96" s="13" t="s">
        <v>28</v>
      </c>
      <c r="D96" s="13" t="s">
        <v>49</v>
      </c>
      <c r="E96" s="13" t="s">
        <v>276</v>
      </c>
      <c r="F96" s="11">
        <v>2020.1</v>
      </c>
      <c r="G96" s="12">
        <v>2020.12</v>
      </c>
      <c r="H96" s="10" t="s">
        <v>31</v>
      </c>
      <c r="I96" s="38" t="s">
        <v>342</v>
      </c>
      <c r="J96" s="30">
        <v>29.2</v>
      </c>
      <c r="K96" s="10" t="s">
        <v>33</v>
      </c>
      <c r="L96" s="30">
        <v>512</v>
      </c>
      <c r="M96" s="13"/>
      <c r="N96" s="14" t="s">
        <v>340</v>
      </c>
      <c r="O96" s="31">
        <v>0.65</v>
      </c>
      <c r="P96" s="13">
        <v>214</v>
      </c>
      <c r="Q96" s="13">
        <v>1875</v>
      </c>
      <c r="R96" s="48">
        <v>0.95</v>
      </c>
      <c r="S96" s="46"/>
    </row>
    <row r="97" s="1" customFormat="1" ht="36" spans="1:19">
      <c r="A97" s="9">
        <v>90</v>
      </c>
      <c r="B97" s="13" t="s">
        <v>343</v>
      </c>
      <c r="C97" s="13" t="s">
        <v>28</v>
      </c>
      <c r="D97" s="13" t="s">
        <v>29</v>
      </c>
      <c r="E97" s="13" t="s">
        <v>344</v>
      </c>
      <c r="F97" s="11">
        <v>2020.1</v>
      </c>
      <c r="G97" s="12">
        <v>2020.12</v>
      </c>
      <c r="H97" s="10" t="s">
        <v>31</v>
      </c>
      <c r="I97" s="38" t="s">
        <v>345</v>
      </c>
      <c r="J97" s="30">
        <v>23.7</v>
      </c>
      <c r="K97" s="10" t="s">
        <v>33</v>
      </c>
      <c r="L97" s="30">
        <v>415</v>
      </c>
      <c r="M97" s="13"/>
      <c r="N97" s="14" t="s">
        <v>346</v>
      </c>
      <c r="O97" s="31">
        <v>1</v>
      </c>
      <c r="P97" s="13">
        <v>517</v>
      </c>
      <c r="Q97" s="13" t="s">
        <v>347</v>
      </c>
      <c r="R97" s="48">
        <v>1</v>
      </c>
      <c r="S97" s="46"/>
    </row>
    <row r="98" s="1" customFormat="1" ht="72" spans="1:19">
      <c r="A98" s="9">
        <v>91</v>
      </c>
      <c r="B98" s="13" t="s">
        <v>348</v>
      </c>
      <c r="C98" s="13" t="s">
        <v>28</v>
      </c>
      <c r="D98" s="13" t="s">
        <v>49</v>
      </c>
      <c r="E98" s="13" t="s">
        <v>349</v>
      </c>
      <c r="F98" s="11">
        <v>2020.1</v>
      </c>
      <c r="G98" s="12">
        <v>2020.12</v>
      </c>
      <c r="H98" s="10" t="s">
        <v>31</v>
      </c>
      <c r="I98" s="38" t="s">
        <v>350</v>
      </c>
      <c r="J98" s="30">
        <v>23</v>
      </c>
      <c r="K98" s="10" t="s">
        <v>33</v>
      </c>
      <c r="L98" s="30">
        <v>403</v>
      </c>
      <c r="M98" s="13"/>
      <c r="N98" s="14" t="s">
        <v>340</v>
      </c>
      <c r="O98" s="31">
        <v>0.7</v>
      </c>
      <c r="P98" s="13">
        <v>402</v>
      </c>
      <c r="Q98" s="13">
        <v>1875</v>
      </c>
      <c r="R98" s="48">
        <v>0.95</v>
      </c>
      <c r="S98" s="46"/>
    </row>
    <row r="99" s="1" customFormat="1" ht="72" spans="1:19">
      <c r="A99" s="9">
        <v>92</v>
      </c>
      <c r="B99" s="13" t="s">
        <v>351</v>
      </c>
      <c r="C99" s="13" t="s">
        <v>28</v>
      </c>
      <c r="D99" s="13" t="s">
        <v>49</v>
      </c>
      <c r="E99" s="13" t="s">
        <v>352</v>
      </c>
      <c r="F99" s="11">
        <v>2020.1</v>
      </c>
      <c r="G99" s="12">
        <v>2020.12</v>
      </c>
      <c r="H99" s="10" t="s">
        <v>31</v>
      </c>
      <c r="I99" s="38" t="s">
        <v>353</v>
      </c>
      <c r="J99" s="30">
        <v>9.1</v>
      </c>
      <c r="K99" s="10" t="s">
        <v>33</v>
      </c>
      <c r="L99" s="30">
        <v>160</v>
      </c>
      <c r="M99" s="13"/>
      <c r="N99" s="14" t="s">
        <v>340</v>
      </c>
      <c r="O99" s="31">
        <v>0.8</v>
      </c>
      <c r="P99" s="13">
        <v>160</v>
      </c>
      <c r="Q99" s="13">
        <v>1875</v>
      </c>
      <c r="R99" s="48">
        <v>0.95</v>
      </c>
      <c r="S99" s="46"/>
    </row>
    <row r="100" s="1" customFormat="1" ht="72" spans="1:19">
      <c r="A100" s="9">
        <v>93</v>
      </c>
      <c r="B100" s="13" t="s">
        <v>354</v>
      </c>
      <c r="C100" s="13" t="s">
        <v>28</v>
      </c>
      <c r="D100" s="13" t="s">
        <v>49</v>
      </c>
      <c r="E100" s="13" t="s">
        <v>280</v>
      </c>
      <c r="F100" s="11">
        <v>2020.1</v>
      </c>
      <c r="G100" s="12">
        <v>2020.12</v>
      </c>
      <c r="H100" s="10" t="s">
        <v>31</v>
      </c>
      <c r="I100" s="38" t="s">
        <v>339</v>
      </c>
      <c r="J100" s="30">
        <v>12.5</v>
      </c>
      <c r="K100" s="10" t="s">
        <v>33</v>
      </c>
      <c r="L100" s="30">
        <v>220</v>
      </c>
      <c r="M100" s="13"/>
      <c r="N100" s="14" t="s">
        <v>340</v>
      </c>
      <c r="O100" s="31">
        <v>0.6</v>
      </c>
      <c r="P100" s="13">
        <v>220</v>
      </c>
      <c r="Q100" s="13">
        <v>1875</v>
      </c>
      <c r="R100" s="48">
        <v>0.95</v>
      </c>
      <c r="S100" s="46"/>
    </row>
    <row r="101" s="1" customFormat="1" ht="72" spans="1:19">
      <c r="A101" s="9">
        <v>94</v>
      </c>
      <c r="B101" s="13" t="s">
        <v>355</v>
      </c>
      <c r="C101" s="13" t="s">
        <v>28</v>
      </c>
      <c r="D101" s="13" t="s">
        <v>49</v>
      </c>
      <c r="E101" s="13" t="s">
        <v>356</v>
      </c>
      <c r="F101" s="11">
        <v>2020.1</v>
      </c>
      <c r="G101" s="12">
        <v>2020.12</v>
      </c>
      <c r="H101" s="10" t="s">
        <v>31</v>
      </c>
      <c r="I101" s="38" t="s">
        <v>357</v>
      </c>
      <c r="J101" s="30">
        <v>14.8</v>
      </c>
      <c r="K101" s="10" t="s">
        <v>33</v>
      </c>
      <c r="L101" s="30">
        <v>260</v>
      </c>
      <c r="M101" s="13"/>
      <c r="N101" s="14" t="s">
        <v>340</v>
      </c>
      <c r="O101" s="31">
        <v>0.6</v>
      </c>
      <c r="P101" s="13">
        <v>250</v>
      </c>
      <c r="Q101" s="13">
        <v>1875</v>
      </c>
      <c r="R101" s="48">
        <v>0.95</v>
      </c>
      <c r="S101" s="46"/>
    </row>
    <row r="102" s="1" customFormat="1" ht="72" spans="1:19">
      <c r="A102" s="9">
        <v>95</v>
      </c>
      <c r="B102" s="13" t="s">
        <v>358</v>
      </c>
      <c r="C102" s="13" t="s">
        <v>28</v>
      </c>
      <c r="D102" s="13" t="s">
        <v>49</v>
      </c>
      <c r="E102" s="13" t="s">
        <v>359</v>
      </c>
      <c r="F102" s="11">
        <v>2020.1</v>
      </c>
      <c r="G102" s="12">
        <v>2020.12</v>
      </c>
      <c r="H102" s="10" t="s">
        <v>31</v>
      </c>
      <c r="I102" s="38" t="s">
        <v>360</v>
      </c>
      <c r="J102" s="30">
        <v>6.1</v>
      </c>
      <c r="K102" s="10" t="s">
        <v>33</v>
      </c>
      <c r="L102" s="30">
        <v>107</v>
      </c>
      <c r="M102" s="13"/>
      <c r="N102" s="14" t="s">
        <v>340</v>
      </c>
      <c r="O102" s="31">
        <v>0.6</v>
      </c>
      <c r="P102" s="13">
        <v>107</v>
      </c>
      <c r="Q102" s="13">
        <v>1875</v>
      </c>
      <c r="R102" s="48">
        <v>0.95</v>
      </c>
      <c r="S102" s="46"/>
    </row>
    <row r="103" s="1" customFormat="1" ht="72" spans="1:19">
      <c r="A103" s="9">
        <v>96</v>
      </c>
      <c r="B103" s="13" t="s">
        <v>361</v>
      </c>
      <c r="C103" s="13" t="s">
        <v>28</v>
      </c>
      <c r="D103" s="13" t="s">
        <v>362</v>
      </c>
      <c r="E103" s="13" t="s">
        <v>283</v>
      </c>
      <c r="F103" s="11">
        <v>2020.1</v>
      </c>
      <c r="G103" s="12">
        <v>2020.12</v>
      </c>
      <c r="H103" s="10" t="s">
        <v>31</v>
      </c>
      <c r="I103" s="38" t="s">
        <v>363</v>
      </c>
      <c r="J103" s="30">
        <v>8.3</v>
      </c>
      <c r="K103" s="10" t="s">
        <v>33</v>
      </c>
      <c r="L103" s="30">
        <v>146</v>
      </c>
      <c r="M103" s="13"/>
      <c r="N103" s="14" t="s">
        <v>364</v>
      </c>
      <c r="O103" s="31">
        <v>1</v>
      </c>
      <c r="P103" s="13">
        <v>146</v>
      </c>
      <c r="Q103" s="13">
        <v>1000</v>
      </c>
      <c r="R103" s="48">
        <v>0.95</v>
      </c>
      <c r="S103" s="46"/>
    </row>
    <row r="104" s="1" customFormat="1" ht="72" spans="1:19">
      <c r="A104" s="9">
        <v>97</v>
      </c>
      <c r="B104" s="13" t="s">
        <v>365</v>
      </c>
      <c r="C104" s="13" t="s">
        <v>28</v>
      </c>
      <c r="D104" s="13" t="s">
        <v>366</v>
      </c>
      <c r="E104" s="13" t="s">
        <v>367</v>
      </c>
      <c r="F104" s="11">
        <v>2020.1</v>
      </c>
      <c r="G104" s="12">
        <v>2020.12</v>
      </c>
      <c r="H104" s="10" t="s">
        <v>31</v>
      </c>
      <c r="I104" s="38" t="s">
        <v>368</v>
      </c>
      <c r="J104" s="30">
        <v>8.7</v>
      </c>
      <c r="K104" s="10" t="s">
        <v>33</v>
      </c>
      <c r="L104" s="30">
        <v>152</v>
      </c>
      <c r="M104" s="13"/>
      <c r="N104" s="14" t="s">
        <v>364</v>
      </c>
      <c r="O104" s="31">
        <v>0.7</v>
      </c>
      <c r="P104" s="13">
        <v>305</v>
      </c>
      <c r="Q104" s="13">
        <v>0.05</v>
      </c>
      <c r="R104" s="48">
        <v>1</v>
      </c>
      <c r="S104" s="46"/>
    </row>
    <row r="105" s="1" customFormat="1" ht="72" spans="1:19">
      <c r="A105" s="9">
        <v>98</v>
      </c>
      <c r="B105" s="13" t="s">
        <v>369</v>
      </c>
      <c r="C105" s="13" t="s">
        <v>28</v>
      </c>
      <c r="D105" s="13" t="s">
        <v>29</v>
      </c>
      <c r="E105" s="13" t="s">
        <v>370</v>
      </c>
      <c r="F105" s="11">
        <v>2020.1</v>
      </c>
      <c r="G105" s="12">
        <v>2020.12</v>
      </c>
      <c r="H105" s="13" t="s">
        <v>31</v>
      </c>
      <c r="I105" s="38" t="s">
        <v>371</v>
      </c>
      <c r="J105" s="30">
        <v>26.8</v>
      </c>
      <c r="K105" s="13" t="s">
        <v>33</v>
      </c>
      <c r="L105" s="30">
        <v>468</v>
      </c>
      <c r="M105" s="13">
        <v>5913</v>
      </c>
      <c r="N105" s="14" t="s">
        <v>372</v>
      </c>
      <c r="O105" s="31">
        <v>1</v>
      </c>
      <c r="P105" s="13">
        <v>445</v>
      </c>
      <c r="Q105" s="13">
        <v>448</v>
      </c>
      <c r="R105" s="48">
        <v>1</v>
      </c>
      <c r="S105" s="46"/>
    </row>
    <row r="106" s="1" customFormat="1" ht="48" spans="1:19">
      <c r="A106" s="9">
        <v>99</v>
      </c>
      <c r="B106" s="13" t="s">
        <v>373</v>
      </c>
      <c r="C106" s="13" t="s">
        <v>59</v>
      </c>
      <c r="D106" s="13" t="s">
        <v>29</v>
      </c>
      <c r="E106" s="13" t="s">
        <v>374</v>
      </c>
      <c r="F106" s="11">
        <v>2020.1</v>
      </c>
      <c r="G106" s="12">
        <v>2020.12</v>
      </c>
      <c r="H106" s="13" t="s">
        <v>31</v>
      </c>
      <c r="I106" s="38" t="s">
        <v>188</v>
      </c>
      <c r="J106" s="30">
        <v>18.2</v>
      </c>
      <c r="K106" s="13" t="s">
        <v>33</v>
      </c>
      <c r="L106" s="30">
        <v>319</v>
      </c>
      <c r="M106" s="13">
        <v>4000</v>
      </c>
      <c r="N106" s="14" t="s">
        <v>375</v>
      </c>
      <c r="O106" s="31">
        <v>0.57</v>
      </c>
      <c r="P106" s="13">
        <v>319</v>
      </c>
      <c r="Q106" s="13">
        <v>46</v>
      </c>
      <c r="R106" s="48">
        <v>1</v>
      </c>
      <c r="S106" s="46"/>
    </row>
    <row r="107" s="1" customFormat="1" ht="36" spans="1:19">
      <c r="A107" s="9">
        <v>100</v>
      </c>
      <c r="B107" s="13" t="s">
        <v>376</v>
      </c>
      <c r="C107" s="13" t="s">
        <v>59</v>
      </c>
      <c r="D107" s="13" t="s">
        <v>29</v>
      </c>
      <c r="E107" s="13" t="s">
        <v>65</v>
      </c>
      <c r="F107" s="11">
        <v>2020.1</v>
      </c>
      <c r="G107" s="12">
        <v>2020.12</v>
      </c>
      <c r="H107" s="13" t="s">
        <v>31</v>
      </c>
      <c r="I107" s="13" t="s">
        <v>188</v>
      </c>
      <c r="J107" s="30">
        <v>18.2</v>
      </c>
      <c r="K107" s="13" t="s">
        <v>33</v>
      </c>
      <c r="L107" s="30">
        <v>319</v>
      </c>
      <c r="M107" s="13">
        <v>4000</v>
      </c>
      <c r="N107" s="14"/>
      <c r="O107" s="31">
        <v>0.57</v>
      </c>
      <c r="P107" s="13">
        <v>319</v>
      </c>
      <c r="Q107" s="13" t="s">
        <v>377</v>
      </c>
      <c r="R107" s="48">
        <v>1</v>
      </c>
      <c r="S107" s="46"/>
    </row>
    <row r="108" s="1" customFormat="1" ht="36" spans="1:19">
      <c r="A108" s="9">
        <v>101</v>
      </c>
      <c r="B108" s="13" t="s">
        <v>378</v>
      </c>
      <c r="C108" s="13" t="s">
        <v>59</v>
      </c>
      <c r="D108" s="13" t="s">
        <v>29</v>
      </c>
      <c r="E108" s="13" t="s">
        <v>379</v>
      </c>
      <c r="F108" s="11">
        <v>2020.1</v>
      </c>
      <c r="G108" s="12">
        <v>2020.12</v>
      </c>
      <c r="H108" s="13" t="s">
        <v>31</v>
      </c>
      <c r="I108" s="13" t="s">
        <v>380</v>
      </c>
      <c r="J108" s="30">
        <v>18.2</v>
      </c>
      <c r="K108" s="13" t="s">
        <v>33</v>
      </c>
      <c r="L108" s="30">
        <v>319</v>
      </c>
      <c r="M108" s="13">
        <v>4000</v>
      </c>
      <c r="N108" s="14" t="s">
        <v>381</v>
      </c>
      <c r="O108" s="31">
        <v>0.57</v>
      </c>
      <c r="P108" s="13">
        <v>319</v>
      </c>
      <c r="Q108" s="13">
        <v>62</v>
      </c>
      <c r="R108" s="48">
        <v>1</v>
      </c>
      <c r="S108" s="46"/>
    </row>
    <row r="109" s="1" customFormat="1" ht="48" spans="1:19">
      <c r="A109" s="9">
        <v>102</v>
      </c>
      <c r="B109" s="13" t="s">
        <v>382</v>
      </c>
      <c r="C109" s="13" t="s">
        <v>59</v>
      </c>
      <c r="D109" s="13" t="s">
        <v>29</v>
      </c>
      <c r="E109" s="13" t="s">
        <v>383</v>
      </c>
      <c r="F109" s="11">
        <v>2020.1</v>
      </c>
      <c r="G109" s="12">
        <v>2020.12</v>
      </c>
      <c r="H109" s="13" t="s">
        <v>31</v>
      </c>
      <c r="I109" s="38" t="s">
        <v>184</v>
      </c>
      <c r="J109" s="30">
        <v>3.2</v>
      </c>
      <c r="K109" s="13" t="s">
        <v>33</v>
      </c>
      <c r="L109" s="30">
        <v>56</v>
      </c>
      <c r="M109" s="13">
        <v>243</v>
      </c>
      <c r="N109" s="14" t="s">
        <v>384</v>
      </c>
      <c r="O109" s="31">
        <v>0.6222</v>
      </c>
      <c r="P109" s="13">
        <v>135</v>
      </c>
      <c r="Q109" s="13">
        <v>100</v>
      </c>
      <c r="R109" s="48">
        <v>0.97</v>
      </c>
      <c r="S109" s="46"/>
    </row>
    <row r="110" s="1" customFormat="1" ht="48" spans="1:19">
      <c r="A110" s="9">
        <v>103</v>
      </c>
      <c r="B110" s="53" t="s">
        <v>385</v>
      </c>
      <c r="C110" s="13" t="s">
        <v>59</v>
      </c>
      <c r="D110" s="53" t="s">
        <v>29</v>
      </c>
      <c r="E110" s="53" t="s">
        <v>386</v>
      </c>
      <c r="F110" s="11">
        <v>2020.1</v>
      </c>
      <c r="G110" s="12">
        <v>2020.12</v>
      </c>
      <c r="H110" s="13" t="s">
        <v>31</v>
      </c>
      <c r="I110" s="59" t="s">
        <v>387</v>
      </c>
      <c r="J110" s="53">
        <v>14.8</v>
      </c>
      <c r="K110" s="13" t="s">
        <v>33</v>
      </c>
      <c r="L110" s="60">
        <v>259</v>
      </c>
      <c r="M110" s="60">
        <v>1333</v>
      </c>
      <c r="N110" s="13" t="s">
        <v>388</v>
      </c>
      <c r="O110" s="61">
        <v>0.581</v>
      </c>
      <c r="P110" s="60">
        <v>259</v>
      </c>
      <c r="Q110" s="60">
        <v>200</v>
      </c>
      <c r="R110" s="66">
        <v>0.97</v>
      </c>
      <c r="S110" s="46"/>
    </row>
    <row r="111" s="1" customFormat="1" ht="108" spans="1:19">
      <c r="A111" s="9">
        <v>104</v>
      </c>
      <c r="B111" s="13" t="s">
        <v>389</v>
      </c>
      <c r="C111" s="13" t="s">
        <v>59</v>
      </c>
      <c r="D111" s="13" t="s">
        <v>49</v>
      </c>
      <c r="E111" s="13" t="s">
        <v>390</v>
      </c>
      <c r="F111" s="11">
        <v>2020.1</v>
      </c>
      <c r="G111" s="12">
        <v>2020.12</v>
      </c>
      <c r="H111" s="13" t="s">
        <v>31</v>
      </c>
      <c r="I111" s="13"/>
      <c r="J111" s="30">
        <v>9</v>
      </c>
      <c r="K111" s="13" t="s">
        <v>33</v>
      </c>
      <c r="L111" s="30">
        <v>158</v>
      </c>
      <c r="M111" s="13">
        <v>545</v>
      </c>
      <c r="N111" s="14" t="s">
        <v>391</v>
      </c>
      <c r="O111" s="31">
        <v>0.5075</v>
      </c>
      <c r="P111" s="13">
        <v>158</v>
      </c>
      <c r="Q111" s="13"/>
      <c r="R111" s="48">
        <v>1</v>
      </c>
      <c r="S111" s="46"/>
    </row>
    <row r="112" s="1" customFormat="1" ht="48" spans="1:19">
      <c r="A112" s="9">
        <v>105</v>
      </c>
      <c r="B112" s="13" t="s">
        <v>392</v>
      </c>
      <c r="C112" s="13" t="s">
        <v>28</v>
      </c>
      <c r="D112" s="13" t="s">
        <v>393</v>
      </c>
      <c r="E112" s="13" t="s">
        <v>352</v>
      </c>
      <c r="F112" s="11">
        <v>2020.1</v>
      </c>
      <c r="G112" s="12">
        <v>2020.12</v>
      </c>
      <c r="H112" s="13" t="s">
        <v>31</v>
      </c>
      <c r="I112" s="13" t="s">
        <v>394</v>
      </c>
      <c r="J112" s="30">
        <v>25.8</v>
      </c>
      <c r="K112" s="13" t="s">
        <v>33</v>
      </c>
      <c r="L112" s="30">
        <v>453</v>
      </c>
      <c r="M112" s="13"/>
      <c r="N112" s="14" t="s">
        <v>395</v>
      </c>
      <c r="O112" s="31">
        <v>1</v>
      </c>
      <c r="P112" s="13">
        <v>427</v>
      </c>
      <c r="Q112" s="13">
        <v>1000</v>
      </c>
      <c r="R112" s="48">
        <v>1</v>
      </c>
      <c r="S112" s="46"/>
    </row>
    <row r="113" s="1" customFormat="1" ht="48" spans="1:19">
      <c r="A113" s="9">
        <v>106</v>
      </c>
      <c r="B113" s="13" t="s">
        <v>396</v>
      </c>
      <c r="C113" s="13" t="s">
        <v>28</v>
      </c>
      <c r="D113" s="13" t="s">
        <v>29</v>
      </c>
      <c r="E113" s="13" t="s">
        <v>356</v>
      </c>
      <c r="F113" s="11">
        <v>2020.1</v>
      </c>
      <c r="G113" s="12">
        <v>2020.12</v>
      </c>
      <c r="H113" s="13" t="s">
        <v>31</v>
      </c>
      <c r="I113" s="13" t="s">
        <v>397</v>
      </c>
      <c r="J113" s="30">
        <v>29.5</v>
      </c>
      <c r="K113" s="13" t="s">
        <v>33</v>
      </c>
      <c r="L113" s="30">
        <v>517</v>
      </c>
      <c r="M113" s="13"/>
      <c r="N113" s="14" t="s">
        <v>398</v>
      </c>
      <c r="O113" s="31">
        <v>0.6</v>
      </c>
      <c r="P113" s="13">
        <v>291</v>
      </c>
      <c r="Q113" s="13">
        <v>400</v>
      </c>
      <c r="R113" s="48">
        <v>0.95</v>
      </c>
      <c r="S113" s="46"/>
    </row>
    <row r="114" s="1" customFormat="1" ht="96" spans="1:19">
      <c r="A114" s="9">
        <v>107</v>
      </c>
      <c r="B114" s="54" t="s">
        <v>399</v>
      </c>
      <c r="C114" s="54" t="s">
        <v>28</v>
      </c>
      <c r="D114" s="54" t="s">
        <v>29</v>
      </c>
      <c r="E114" s="54" t="s">
        <v>400</v>
      </c>
      <c r="F114" s="11">
        <v>2020.1</v>
      </c>
      <c r="G114" s="12">
        <v>2020.12</v>
      </c>
      <c r="H114" s="54" t="s">
        <v>31</v>
      </c>
      <c r="I114" s="38" t="s">
        <v>401</v>
      </c>
      <c r="J114" s="62">
        <v>16.87</v>
      </c>
      <c r="K114" s="54" t="s">
        <v>33</v>
      </c>
      <c r="L114" s="54" t="s">
        <v>402</v>
      </c>
      <c r="M114" s="54"/>
      <c r="N114" s="54" t="s">
        <v>403</v>
      </c>
      <c r="O114" s="54" t="s">
        <v>404</v>
      </c>
      <c r="P114" s="54" t="s">
        <v>402</v>
      </c>
      <c r="Q114" s="54" t="s">
        <v>405</v>
      </c>
      <c r="R114" s="67" t="s">
        <v>404</v>
      </c>
      <c r="S114" s="46"/>
    </row>
    <row r="115" s="1" customFormat="1" ht="96" spans="1:19">
      <c r="A115" s="9">
        <v>108</v>
      </c>
      <c r="B115" s="54" t="s">
        <v>406</v>
      </c>
      <c r="C115" s="54" t="s">
        <v>28</v>
      </c>
      <c r="D115" s="54" t="s">
        <v>29</v>
      </c>
      <c r="E115" s="54" t="s">
        <v>407</v>
      </c>
      <c r="F115" s="11">
        <v>2020.1</v>
      </c>
      <c r="G115" s="12">
        <v>2020.12</v>
      </c>
      <c r="H115" s="54" t="s">
        <v>31</v>
      </c>
      <c r="I115" s="38" t="s">
        <v>408</v>
      </c>
      <c r="J115" s="62">
        <v>42.86</v>
      </c>
      <c r="K115" s="54" t="s">
        <v>33</v>
      </c>
      <c r="L115" s="54" t="s">
        <v>409</v>
      </c>
      <c r="M115" s="54"/>
      <c r="N115" s="54" t="s">
        <v>403</v>
      </c>
      <c r="O115" s="54" t="s">
        <v>410</v>
      </c>
      <c r="P115" s="54" t="s">
        <v>409</v>
      </c>
      <c r="Q115" s="54" t="s">
        <v>405</v>
      </c>
      <c r="R115" s="67" t="s">
        <v>410</v>
      </c>
      <c r="S115" s="46"/>
    </row>
    <row r="116" s="1" customFormat="1" ht="72" spans="1:19">
      <c r="A116" s="9">
        <v>109</v>
      </c>
      <c r="B116" s="54" t="s">
        <v>411</v>
      </c>
      <c r="C116" s="54" t="s">
        <v>28</v>
      </c>
      <c r="D116" s="54" t="s">
        <v>29</v>
      </c>
      <c r="E116" s="54" t="s">
        <v>412</v>
      </c>
      <c r="F116" s="11">
        <v>2020.1</v>
      </c>
      <c r="G116" s="12">
        <v>2020.12</v>
      </c>
      <c r="H116" s="54" t="s">
        <v>31</v>
      </c>
      <c r="I116" s="63" t="s">
        <v>413</v>
      </c>
      <c r="J116" s="62">
        <v>15.1</v>
      </c>
      <c r="K116" s="54" t="s">
        <v>33</v>
      </c>
      <c r="L116" s="54" t="s">
        <v>414</v>
      </c>
      <c r="M116" s="54"/>
      <c r="N116" s="54" t="s">
        <v>415</v>
      </c>
      <c r="O116" s="54" t="s">
        <v>410</v>
      </c>
      <c r="P116" s="54" t="s">
        <v>414</v>
      </c>
      <c r="Q116" s="54" t="s">
        <v>416</v>
      </c>
      <c r="R116" s="67" t="s">
        <v>410</v>
      </c>
      <c r="S116" s="46"/>
    </row>
    <row r="117" s="1" customFormat="1" ht="72" spans="1:19">
      <c r="A117" s="9">
        <v>110</v>
      </c>
      <c r="B117" s="54" t="s">
        <v>417</v>
      </c>
      <c r="C117" s="54" t="s">
        <v>28</v>
      </c>
      <c r="D117" s="54" t="s">
        <v>29</v>
      </c>
      <c r="E117" s="54" t="s">
        <v>418</v>
      </c>
      <c r="F117" s="11">
        <v>2020.1</v>
      </c>
      <c r="G117" s="12">
        <v>2020.12</v>
      </c>
      <c r="H117" s="54" t="s">
        <v>31</v>
      </c>
      <c r="I117" s="63" t="s">
        <v>419</v>
      </c>
      <c r="J117" s="62">
        <v>13.45</v>
      </c>
      <c r="K117" s="54" t="s">
        <v>33</v>
      </c>
      <c r="L117" s="54" t="s">
        <v>420</v>
      </c>
      <c r="M117" s="54"/>
      <c r="N117" s="54" t="s">
        <v>415</v>
      </c>
      <c r="O117" s="54" t="s">
        <v>421</v>
      </c>
      <c r="P117" s="54" t="s">
        <v>420</v>
      </c>
      <c r="Q117" s="54" t="s">
        <v>416</v>
      </c>
      <c r="R117" s="67" t="s">
        <v>410</v>
      </c>
      <c r="S117" s="46"/>
    </row>
    <row r="118" s="1" customFormat="1" ht="72" spans="1:19">
      <c r="A118" s="9">
        <v>111</v>
      </c>
      <c r="B118" s="54" t="s">
        <v>422</v>
      </c>
      <c r="C118" s="54" t="s">
        <v>28</v>
      </c>
      <c r="D118" s="54" t="s">
        <v>29</v>
      </c>
      <c r="E118" s="54" t="s">
        <v>418</v>
      </c>
      <c r="F118" s="11">
        <v>2020.1</v>
      </c>
      <c r="G118" s="12">
        <v>2020.12</v>
      </c>
      <c r="H118" s="54" t="s">
        <v>31</v>
      </c>
      <c r="I118" s="63" t="s">
        <v>423</v>
      </c>
      <c r="J118" s="62">
        <v>25.25</v>
      </c>
      <c r="K118" s="54" t="s">
        <v>33</v>
      </c>
      <c r="L118" s="54" t="s">
        <v>424</v>
      </c>
      <c r="M118" s="54"/>
      <c r="N118" s="54" t="s">
        <v>415</v>
      </c>
      <c r="O118" s="54" t="s">
        <v>421</v>
      </c>
      <c r="P118" s="54" t="s">
        <v>424</v>
      </c>
      <c r="Q118" s="54" t="s">
        <v>416</v>
      </c>
      <c r="R118" s="67" t="s">
        <v>410</v>
      </c>
      <c r="S118" s="46"/>
    </row>
    <row r="119" s="1" customFormat="1" ht="72" spans="1:19">
      <c r="A119" s="9">
        <v>112</v>
      </c>
      <c r="B119" s="54" t="s">
        <v>425</v>
      </c>
      <c r="C119" s="54" t="s">
        <v>28</v>
      </c>
      <c r="D119" s="54" t="s">
        <v>29</v>
      </c>
      <c r="E119" s="54" t="s">
        <v>426</v>
      </c>
      <c r="F119" s="11">
        <v>2020.1</v>
      </c>
      <c r="G119" s="12">
        <v>2020.12</v>
      </c>
      <c r="H119" s="54" t="s">
        <v>31</v>
      </c>
      <c r="I119" s="63" t="s">
        <v>427</v>
      </c>
      <c r="J119" s="62">
        <v>21.03</v>
      </c>
      <c r="K119" s="54" t="s">
        <v>33</v>
      </c>
      <c r="L119" s="54" t="s">
        <v>428</v>
      </c>
      <c r="M119" s="54"/>
      <c r="N119" s="54" t="s">
        <v>415</v>
      </c>
      <c r="O119" s="54" t="s">
        <v>429</v>
      </c>
      <c r="P119" s="54" t="s">
        <v>428</v>
      </c>
      <c r="Q119" s="54" t="s">
        <v>416</v>
      </c>
      <c r="R119" s="67" t="s">
        <v>410</v>
      </c>
      <c r="S119" s="46"/>
    </row>
    <row r="120" s="1" customFormat="1" ht="72" spans="1:19">
      <c r="A120" s="9">
        <v>113</v>
      </c>
      <c r="B120" s="54" t="s">
        <v>430</v>
      </c>
      <c r="C120" s="54" t="s">
        <v>59</v>
      </c>
      <c r="D120" s="54" t="s">
        <v>49</v>
      </c>
      <c r="E120" s="54" t="s">
        <v>60</v>
      </c>
      <c r="F120" s="11">
        <v>2020.1</v>
      </c>
      <c r="G120" s="12">
        <v>2020.12</v>
      </c>
      <c r="H120" s="54" t="s">
        <v>31</v>
      </c>
      <c r="I120" s="63" t="s">
        <v>431</v>
      </c>
      <c r="J120" s="62">
        <v>3.3</v>
      </c>
      <c r="K120" s="54" t="s">
        <v>33</v>
      </c>
      <c r="L120" s="54" t="s">
        <v>432</v>
      </c>
      <c r="M120" s="54"/>
      <c r="N120" s="54" t="s">
        <v>433</v>
      </c>
      <c r="O120" s="54" t="s">
        <v>434</v>
      </c>
      <c r="P120" s="54" t="s">
        <v>432</v>
      </c>
      <c r="Q120" s="54" t="s">
        <v>435</v>
      </c>
      <c r="R120" s="67" t="s">
        <v>434</v>
      </c>
      <c r="S120" s="46"/>
    </row>
    <row r="121" s="1" customFormat="1" ht="72" spans="1:19">
      <c r="A121" s="9">
        <v>114</v>
      </c>
      <c r="B121" s="54" t="s">
        <v>436</v>
      </c>
      <c r="C121" s="54" t="s">
        <v>59</v>
      </c>
      <c r="D121" s="54" t="s">
        <v>29</v>
      </c>
      <c r="E121" s="54" t="s">
        <v>321</v>
      </c>
      <c r="F121" s="11">
        <v>2020.1</v>
      </c>
      <c r="G121" s="12">
        <v>2020.12</v>
      </c>
      <c r="H121" s="54" t="s">
        <v>31</v>
      </c>
      <c r="I121" s="63" t="s">
        <v>431</v>
      </c>
      <c r="J121" s="62">
        <v>3.3</v>
      </c>
      <c r="K121" s="54" t="s">
        <v>33</v>
      </c>
      <c r="L121" s="54" t="s">
        <v>432</v>
      </c>
      <c r="M121" s="54"/>
      <c r="N121" s="54" t="s">
        <v>433</v>
      </c>
      <c r="O121" s="54" t="s">
        <v>437</v>
      </c>
      <c r="P121" s="54" t="s">
        <v>432</v>
      </c>
      <c r="Q121" s="54" t="s">
        <v>435</v>
      </c>
      <c r="R121" s="67" t="s">
        <v>434</v>
      </c>
      <c r="S121" s="46"/>
    </row>
    <row r="122" s="1" customFormat="1" ht="72" spans="1:19">
      <c r="A122" s="9">
        <v>115</v>
      </c>
      <c r="B122" s="54" t="s">
        <v>438</v>
      </c>
      <c r="C122" s="54" t="s">
        <v>28</v>
      </c>
      <c r="D122" s="54" t="s">
        <v>49</v>
      </c>
      <c r="E122" s="54" t="s">
        <v>439</v>
      </c>
      <c r="F122" s="11">
        <v>2020.1</v>
      </c>
      <c r="G122" s="12">
        <v>2020.12</v>
      </c>
      <c r="H122" s="54" t="s">
        <v>31</v>
      </c>
      <c r="I122" s="63" t="s">
        <v>440</v>
      </c>
      <c r="J122" s="62">
        <v>42.23</v>
      </c>
      <c r="K122" s="54" t="s">
        <v>33</v>
      </c>
      <c r="L122" s="54" t="s">
        <v>441</v>
      </c>
      <c r="M122" s="54"/>
      <c r="N122" s="54" t="s">
        <v>442</v>
      </c>
      <c r="O122" s="54" t="s">
        <v>429</v>
      </c>
      <c r="P122" s="54" t="s">
        <v>443</v>
      </c>
      <c r="Q122" s="54" t="s">
        <v>444</v>
      </c>
      <c r="R122" s="67" t="s">
        <v>404</v>
      </c>
      <c r="S122" s="46"/>
    </row>
    <row r="123" s="1" customFormat="1" ht="72" spans="1:19">
      <c r="A123" s="9">
        <v>116</v>
      </c>
      <c r="B123" s="54" t="s">
        <v>445</v>
      </c>
      <c r="C123" s="54" t="s">
        <v>28</v>
      </c>
      <c r="D123" s="54" t="s">
        <v>49</v>
      </c>
      <c r="E123" s="54" t="s">
        <v>344</v>
      </c>
      <c r="F123" s="11">
        <v>2020.1</v>
      </c>
      <c r="G123" s="12">
        <v>2020.12</v>
      </c>
      <c r="H123" s="54" t="s">
        <v>31</v>
      </c>
      <c r="I123" s="63" t="s">
        <v>446</v>
      </c>
      <c r="J123" s="62">
        <v>7.4</v>
      </c>
      <c r="K123" s="54" t="s">
        <v>33</v>
      </c>
      <c r="L123" s="54" t="s">
        <v>447</v>
      </c>
      <c r="M123" s="54"/>
      <c r="N123" s="54" t="s">
        <v>415</v>
      </c>
      <c r="O123" s="54" t="s">
        <v>448</v>
      </c>
      <c r="P123" s="54" t="s">
        <v>449</v>
      </c>
      <c r="Q123" s="54" t="s">
        <v>435</v>
      </c>
      <c r="R123" s="67" t="s">
        <v>404</v>
      </c>
      <c r="S123" s="46"/>
    </row>
    <row r="124" s="1" customFormat="1" ht="72" spans="1:19">
      <c r="A124" s="9">
        <v>117</v>
      </c>
      <c r="B124" s="54" t="s">
        <v>450</v>
      </c>
      <c r="C124" s="54" t="s">
        <v>28</v>
      </c>
      <c r="D124" s="54" t="s">
        <v>49</v>
      </c>
      <c r="E124" s="54" t="s">
        <v>352</v>
      </c>
      <c r="F124" s="11">
        <v>2020.1</v>
      </c>
      <c r="G124" s="12">
        <v>2020.12</v>
      </c>
      <c r="H124" s="54" t="s">
        <v>31</v>
      </c>
      <c r="I124" s="63" t="s">
        <v>451</v>
      </c>
      <c r="J124" s="62">
        <v>16.5</v>
      </c>
      <c r="K124" s="54" t="s">
        <v>33</v>
      </c>
      <c r="L124" s="54" t="s">
        <v>452</v>
      </c>
      <c r="M124" s="54"/>
      <c r="N124" s="54" t="s">
        <v>415</v>
      </c>
      <c r="O124" s="54" t="s">
        <v>453</v>
      </c>
      <c r="P124" s="54" t="s">
        <v>454</v>
      </c>
      <c r="Q124" s="54" t="s">
        <v>435</v>
      </c>
      <c r="R124" s="67" t="s">
        <v>404</v>
      </c>
      <c r="S124" s="46"/>
    </row>
    <row r="125" s="1" customFormat="1" ht="72" spans="1:19">
      <c r="A125" s="9">
        <v>118</v>
      </c>
      <c r="B125" s="54" t="s">
        <v>455</v>
      </c>
      <c r="C125" s="54" t="s">
        <v>28</v>
      </c>
      <c r="D125" s="54" t="s">
        <v>49</v>
      </c>
      <c r="E125" s="54" t="s">
        <v>356</v>
      </c>
      <c r="F125" s="11">
        <v>2020.1</v>
      </c>
      <c r="G125" s="12">
        <v>2020.12</v>
      </c>
      <c r="H125" s="54" t="s">
        <v>31</v>
      </c>
      <c r="I125" s="63" t="s">
        <v>456</v>
      </c>
      <c r="J125" s="62">
        <v>15.2</v>
      </c>
      <c r="K125" s="54" t="s">
        <v>33</v>
      </c>
      <c r="L125" s="54" t="s">
        <v>457</v>
      </c>
      <c r="M125" s="54"/>
      <c r="N125" s="54" t="s">
        <v>415</v>
      </c>
      <c r="O125" s="54" t="s">
        <v>429</v>
      </c>
      <c r="P125" s="54" t="s">
        <v>457</v>
      </c>
      <c r="Q125" s="54" t="s">
        <v>435</v>
      </c>
      <c r="R125" s="67" t="s">
        <v>404</v>
      </c>
      <c r="S125" s="46"/>
    </row>
    <row r="126" s="1" customFormat="1" ht="72" spans="1:19">
      <c r="A126" s="9">
        <v>119</v>
      </c>
      <c r="B126" s="54" t="s">
        <v>458</v>
      </c>
      <c r="C126" s="54" t="s">
        <v>28</v>
      </c>
      <c r="D126" s="54" t="s">
        <v>49</v>
      </c>
      <c r="E126" s="54" t="s">
        <v>359</v>
      </c>
      <c r="F126" s="11">
        <v>2020.1</v>
      </c>
      <c r="G126" s="12">
        <v>2020.12</v>
      </c>
      <c r="H126" s="54" t="s">
        <v>31</v>
      </c>
      <c r="I126" s="63" t="s">
        <v>459</v>
      </c>
      <c r="J126" s="62">
        <v>9.17</v>
      </c>
      <c r="K126" s="54" t="s">
        <v>33</v>
      </c>
      <c r="L126" s="54" t="s">
        <v>460</v>
      </c>
      <c r="M126" s="54"/>
      <c r="N126" s="54" t="s">
        <v>415</v>
      </c>
      <c r="O126" s="54" t="s">
        <v>429</v>
      </c>
      <c r="P126" s="54" t="s">
        <v>461</v>
      </c>
      <c r="Q126" s="54" t="s">
        <v>435</v>
      </c>
      <c r="R126" s="67" t="s">
        <v>404</v>
      </c>
      <c r="S126" s="46"/>
    </row>
    <row r="127" s="1" customFormat="1" ht="72" spans="1:19">
      <c r="A127" s="9">
        <v>120</v>
      </c>
      <c r="B127" s="54" t="s">
        <v>462</v>
      </c>
      <c r="C127" s="54" t="s">
        <v>28</v>
      </c>
      <c r="D127" s="54" t="s">
        <v>29</v>
      </c>
      <c r="E127" s="54" t="s">
        <v>367</v>
      </c>
      <c r="F127" s="11">
        <v>2020.1</v>
      </c>
      <c r="G127" s="12">
        <v>2020.12</v>
      </c>
      <c r="H127" s="54" t="s">
        <v>31</v>
      </c>
      <c r="I127" s="63" t="s">
        <v>463</v>
      </c>
      <c r="J127" s="62">
        <v>8.66</v>
      </c>
      <c r="K127" s="54" t="s">
        <v>33</v>
      </c>
      <c r="L127" s="54" t="s">
        <v>464</v>
      </c>
      <c r="M127" s="54"/>
      <c r="N127" s="54" t="s">
        <v>415</v>
      </c>
      <c r="O127" s="54" t="s">
        <v>448</v>
      </c>
      <c r="P127" s="54" t="s">
        <v>465</v>
      </c>
      <c r="Q127" s="54" t="s">
        <v>466</v>
      </c>
      <c r="R127" s="67" t="s">
        <v>410</v>
      </c>
      <c r="S127" s="46"/>
    </row>
    <row r="128" s="1" customFormat="1" ht="48" spans="1:19">
      <c r="A128" s="9">
        <v>121</v>
      </c>
      <c r="B128" s="54" t="s">
        <v>467</v>
      </c>
      <c r="C128" s="54" t="s">
        <v>468</v>
      </c>
      <c r="D128" s="54" t="s">
        <v>29</v>
      </c>
      <c r="E128" s="54" t="s">
        <v>469</v>
      </c>
      <c r="F128" s="54">
        <v>2020.1</v>
      </c>
      <c r="G128" s="54">
        <v>2020.12</v>
      </c>
      <c r="H128" s="54" t="s">
        <v>470</v>
      </c>
      <c r="I128" s="54" t="s">
        <v>471</v>
      </c>
      <c r="J128" s="54">
        <v>26.26</v>
      </c>
      <c r="K128" s="54" t="s">
        <v>472</v>
      </c>
      <c r="L128" s="54">
        <v>404</v>
      </c>
      <c r="M128" s="54">
        <v>210</v>
      </c>
      <c r="N128" s="54" t="s">
        <v>473</v>
      </c>
      <c r="O128" s="54">
        <v>1</v>
      </c>
      <c r="P128" s="54">
        <v>404</v>
      </c>
      <c r="Q128" s="54">
        <v>742</v>
      </c>
      <c r="R128" s="67">
        <v>1</v>
      </c>
      <c r="S128" s="46"/>
    </row>
    <row r="129" s="1" customFormat="1" ht="48" spans="1:19">
      <c r="A129" s="9">
        <v>122</v>
      </c>
      <c r="B129" s="54" t="s">
        <v>474</v>
      </c>
      <c r="C129" s="54" t="s">
        <v>28</v>
      </c>
      <c r="D129" s="54" t="s">
        <v>29</v>
      </c>
      <c r="E129" s="54" t="s">
        <v>475</v>
      </c>
      <c r="F129" s="54">
        <v>2020.1</v>
      </c>
      <c r="G129" s="54">
        <v>2020.12</v>
      </c>
      <c r="H129" s="54" t="s">
        <v>470</v>
      </c>
      <c r="I129" s="54" t="s">
        <v>476</v>
      </c>
      <c r="J129" s="54">
        <v>23.335</v>
      </c>
      <c r="K129" s="54" t="s">
        <v>472</v>
      </c>
      <c r="L129" s="54">
        <v>359</v>
      </c>
      <c r="M129" s="54">
        <v>50</v>
      </c>
      <c r="N129" s="54" t="s">
        <v>477</v>
      </c>
      <c r="O129" s="54">
        <v>1</v>
      </c>
      <c r="P129" s="54">
        <v>359</v>
      </c>
      <c r="Q129" s="54">
        <v>835</v>
      </c>
      <c r="R129" s="67">
        <v>1</v>
      </c>
      <c r="S129" s="46"/>
    </row>
    <row r="130" s="1" customFormat="1" ht="48" spans="1:19">
      <c r="A130" s="9">
        <v>123</v>
      </c>
      <c r="B130" s="54" t="s">
        <v>478</v>
      </c>
      <c r="C130" s="54" t="s">
        <v>28</v>
      </c>
      <c r="D130" s="54" t="s">
        <v>29</v>
      </c>
      <c r="E130" s="54" t="s">
        <v>475</v>
      </c>
      <c r="F130" s="54">
        <v>2020.1</v>
      </c>
      <c r="G130" s="54">
        <v>2020.12</v>
      </c>
      <c r="H130" s="54" t="s">
        <v>470</v>
      </c>
      <c r="I130" s="54" t="s">
        <v>479</v>
      </c>
      <c r="J130" s="54">
        <v>20</v>
      </c>
      <c r="K130" s="54" t="s">
        <v>472</v>
      </c>
      <c r="L130" s="54">
        <v>359</v>
      </c>
      <c r="M130" s="54">
        <v>20</v>
      </c>
      <c r="N130" s="54" t="s">
        <v>480</v>
      </c>
      <c r="O130" s="54">
        <v>1</v>
      </c>
      <c r="P130" s="54">
        <v>359</v>
      </c>
      <c r="Q130" s="54">
        <v>1114</v>
      </c>
      <c r="R130" s="67">
        <v>1</v>
      </c>
      <c r="S130" s="46"/>
    </row>
    <row r="131" s="1" customFormat="1" ht="48" spans="1:19">
      <c r="A131" s="9">
        <v>124</v>
      </c>
      <c r="B131" s="54" t="s">
        <v>481</v>
      </c>
      <c r="C131" s="54" t="s">
        <v>28</v>
      </c>
      <c r="D131" s="54" t="s">
        <v>29</v>
      </c>
      <c r="E131" s="54" t="s">
        <v>482</v>
      </c>
      <c r="F131" s="54">
        <v>2020.1</v>
      </c>
      <c r="G131" s="54">
        <v>2020.12</v>
      </c>
      <c r="H131" s="54" t="s">
        <v>470</v>
      </c>
      <c r="I131" s="54" t="s">
        <v>476</v>
      </c>
      <c r="J131" s="54">
        <v>21.19</v>
      </c>
      <c r="K131" s="54" t="s">
        <v>472</v>
      </c>
      <c r="L131" s="54">
        <v>326</v>
      </c>
      <c r="M131" s="54">
        <v>100</v>
      </c>
      <c r="N131" s="54" t="s">
        <v>477</v>
      </c>
      <c r="O131" s="54">
        <v>1</v>
      </c>
      <c r="P131" s="54">
        <v>326</v>
      </c>
      <c r="Q131" s="54">
        <v>920</v>
      </c>
      <c r="R131" s="67">
        <v>1</v>
      </c>
      <c r="S131" s="46"/>
    </row>
    <row r="132" s="1" customFormat="1" ht="48" spans="1:19">
      <c r="A132" s="9">
        <v>125</v>
      </c>
      <c r="B132" s="54" t="s">
        <v>483</v>
      </c>
      <c r="C132" s="54" t="s">
        <v>28</v>
      </c>
      <c r="D132" s="54" t="s">
        <v>29</v>
      </c>
      <c r="E132" s="54" t="s">
        <v>484</v>
      </c>
      <c r="F132" s="54">
        <v>2020.1</v>
      </c>
      <c r="G132" s="54">
        <v>2020.12</v>
      </c>
      <c r="H132" s="54" t="s">
        <v>470</v>
      </c>
      <c r="I132" s="54" t="s">
        <v>476</v>
      </c>
      <c r="J132" s="54">
        <v>35.49</v>
      </c>
      <c r="K132" s="54" t="s">
        <v>472</v>
      </c>
      <c r="L132" s="54">
        <v>546</v>
      </c>
      <c r="M132" s="54">
        <v>240</v>
      </c>
      <c r="N132" s="54" t="s">
        <v>477</v>
      </c>
      <c r="O132" s="54">
        <v>1</v>
      </c>
      <c r="P132" s="54">
        <v>546</v>
      </c>
      <c r="Q132" s="54">
        <v>549</v>
      </c>
      <c r="R132" s="67">
        <v>1</v>
      </c>
      <c r="S132" s="46"/>
    </row>
    <row r="133" s="1" customFormat="1" ht="48" spans="1:19">
      <c r="A133" s="9">
        <v>126</v>
      </c>
      <c r="B133" s="54" t="s">
        <v>485</v>
      </c>
      <c r="C133" s="54" t="s">
        <v>28</v>
      </c>
      <c r="D133" s="54" t="s">
        <v>29</v>
      </c>
      <c r="E133" s="54" t="s">
        <v>475</v>
      </c>
      <c r="F133" s="54">
        <v>2020.1</v>
      </c>
      <c r="G133" s="54">
        <v>2020.12</v>
      </c>
      <c r="H133" s="54" t="s">
        <v>470</v>
      </c>
      <c r="I133" s="54" t="s">
        <v>476</v>
      </c>
      <c r="J133" s="54">
        <v>56.875</v>
      </c>
      <c r="K133" s="54" t="s">
        <v>472</v>
      </c>
      <c r="L133" s="54">
        <v>875</v>
      </c>
      <c r="M133" s="54">
        <v>260</v>
      </c>
      <c r="N133" s="54" t="s">
        <v>477</v>
      </c>
      <c r="O133" s="54">
        <v>1</v>
      </c>
      <c r="P133" s="54">
        <v>875</v>
      </c>
      <c r="Q133" s="54">
        <v>342</v>
      </c>
      <c r="R133" s="67">
        <v>1</v>
      </c>
      <c r="S133" s="46"/>
    </row>
    <row r="134" s="1" customFormat="1" ht="48" spans="1:19">
      <c r="A134" s="9">
        <v>127</v>
      </c>
      <c r="B134" s="54" t="s">
        <v>486</v>
      </c>
      <c r="C134" s="54" t="s">
        <v>28</v>
      </c>
      <c r="D134" s="54" t="s">
        <v>29</v>
      </c>
      <c r="E134" s="54" t="s">
        <v>487</v>
      </c>
      <c r="F134" s="54">
        <v>2020.1</v>
      </c>
      <c r="G134" s="54">
        <v>2020.12</v>
      </c>
      <c r="H134" s="54" t="s">
        <v>470</v>
      </c>
      <c r="I134" s="54" t="s">
        <v>476</v>
      </c>
      <c r="J134" s="54">
        <v>42.77</v>
      </c>
      <c r="K134" s="54" t="s">
        <v>472</v>
      </c>
      <c r="L134" s="54">
        <v>658</v>
      </c>
      <c r="M134" s="54">
        <v>260</v>
      </c>
      <c r="N134" s="54" t="s">
        <v>477</v>
      </c>
      <c r="O134" s="54">
        <v>1</v>
      </c>
      <c r="P134" s="54">
        <v>658</v>
      </c>
      <c r="Q134" s="54">
        <v>455</v>
      </c>
      <c r="R134" s="67">
        <v>1</v>
      </c>
      <c r="S134" s="46"/>
    </row>
    <row r="135" s="1" customFormat="1" ht="48" spans="1:19">
      <c r="A135" s="9">
        <v>128</v>
      </c>
      <c r="B135" s="54" t="s">
        <v>488</v>
      </c>
      <c r="C135" s="54" t="s">
        <v>28</v>
      </c>
      <c r="D135" s="54" t="s">
        <v>29</v>
      </c>
      <c r="E135" s="54" t="s">
        <v>489</v>
      </c>
      <c r="F135" s="54">
        <v>2020.1</v>
      </c>
      <c r="G135" s="54">
        <v>2020.12</v>
      </c>
      <c r="H135" s="54" t="s">
        <v>470</v>
      </c>
      <c r="I135" s="54" t="s">
        <v>476</v>
      </c>
      <c r="J135" s="54">
        <v>17.485</v>
      </c>
      <c r="K135" s="54" t="s">
        <v>472</v>
      </c>
      <c r="L135" s="54">
        <v>269</v>
      </c>
      <c r="M135" s="54">
        <v>110</v>
      </c>
      <c r="N135" s="54" t="s">
        <v>477</v>
      </c>
      <c r="O135" s="54">
        <v>1</v>
      </c>
      <c r="P135" s="54">
        <v>269</v>
      </c>
      <c r="Q135" s="54">
        <v>1115</v>
      </c>
      <c r="R135" s="67">
        <v>1</v>
      </c>
      <c r="S135" s="46"/>
    </row>
    <row r="136" s="1" customFormat="1" ht="60" spans="1:19">
      <c r="A136" s="9">
        <v>129</v>
      </c>
      <c r="B136" s="68" t="s">
        <v>490</v>
      </c>
      <c r="C136" s="68" t="s">
        <v>28</v>
      </c>
      <c r="D136" s="68" t="s">
        <v>29</v>
      </c>
      <c r="E136" s="68"/>
      <c r="F136" s="69" t="s">
        <v>491</v>
      </c>
      <c r="G136" s="69" t="s">
        <v>492</v>
      </c>
      <c r="H136" s="68" t="s">
        <v>493</v>
      </c>
      <c r="I136" s="75" t="s">
        <v>494</v>
      </c>
      <c r="J136" s="76">
        <v>1000</v>
      </c>
      <c r="K136" s="68" t="s">
        <v>33</v>
      </c>
      <c r="L136" s="68">
        <v>5625</v>
      </c>
      <c r="M136" s="68"/>
      <c r="N136" s="77" t="s">
        <v>495</v>
      </c>
      <c r="O136" s="78">
        <v>0.7</v>
      </c>
      <c r="P136" s="68">
        <v>5625</v>
      </c>
      <c r="Q136" s="68">
        <v>200</v>
      </c>
      <c r="R136" s="96">
        <v>1</v>
      </c>
      <c r="S136" s="46"/>
    </row>
    <row r="137" s="1" customFormat="1" ht="84" spans="1:19">
      <c r="A137" s="9">
        <v>130</v>
      </c>
      <c r="B137" s="68" t="s">
        <v>496</v>
      </c>
      <c r="C137" s="68" t="s">
        <v>28</v>
      </c>
      <c r="D137" s="68" t="s">
        <v>29</v>
      </c>
      <c r="E137" s="68" t="s">
        <v>497</v>
      </c>
      <c r="F137" s="69" t="s">
        <v>498</v>
      </c>
      <c r="G137" s="69" t="s">
        <v>499</v>
      </c>
      <c r="H137" s="68" t="s">
        <v>500</v>
      </c>
      <c r="I137" s="75" t="s">
        <v>501</v>
      </c>
      <c r="J137" s="76">
        <v>500</v>
      </c>
      <c r="K137" s="68" t="s">
        <v>502</v>
      </c>
      <c r="L137" s="68">
        <v>2131</v>
      </c>
      <c r="M137" s="68"/>
      <c r="N137" s="77" t="s">
        <v>503</v>
      </c>
      <c r="O137" s="78">
        <v>1</v>
      </c>
      <c r="P137" s="68">
        <v>638</v>
      </c>
      <c r="Q137" s="68" t="s">
        <v>504</v>
      </c>
      <c r="R137" s="96" t="s">
        <v>505</v>
      </c>
      <c r="S137" s="46"/>
    </row>
    <row r="138" s="1" customFormat="1" ht="48" spans="1:19">
      <c r="A138" s="30">
        <v>131</v>
      </c>
      <c r="B138" s="53" t="s">
        <v>506</v>
      </c>
      <c r="C138" s="53" t="s">
        <v>507</v>
      </c>
      <c r="D138" s="53"/>
      <c r="E138" s="53" t="s">
        <v>508</v>
      </c>
      <c r="F138" s="70">
        <v>40179</v>
      </c>
      <c r="G138" s="70">
        <v>40513</v>
      </c>
      <c r="H138" s="53" t="s">
        <v>509</v>
      </c>
      <c r="I138" s="79" t="s">
        <v>510</v>
      </c>
      <c r="J138" s="53">
        <v>300</v>
      </c>
      <c r="K138" s="53" t="s">
        <v>511</v>
      </c>
      <c r="L138" s="53">
        <v>1265</v>
      </c>
      <c r="M138" s="53"/>
      <c r="N138" s="53" t="s">
        <v>512</v>
      </c>
      <c r="O138" s="80">
        <v>1</v>
      </c>
      <c r="P138" s="53">
        <v>1265</v>
      </c>
      <c r="Q138" s="53"/>
      <c r="R138" s="97">
        <v>1</v>
      </c>
      <c r="S138" s="53"/>
    </row>
    <row r="139" ht="42" customHeight="1" spans="1:19">
      <c r="A139" s="8"/>
      <c r="B139" s="8" t="s">
        <v>513</v>
      </c>
      <c r="C139" s="8"/>
      <c r="D139" s="8"/>
      <c r="E139" s="8"/>
      <c r="F139" s="8"/>
      <c r="G139" s="8"/>
      <c r="H139" s="8"/>
      <c r="I139" s="8"/>
      <c r="J139" s="8">
        <v>4316.5004</v>
      </c>
      <c r="K139" s="8"/>
      <c r="L139" s="8"/>
      <c r="M139" s="8"/>
      <c r="N139" s="8"/>
      <c r="O139" s="24"/>
      <c r="P139" s="8"/>
      <c r="Q139" s="8"/>
      <c r="R139" s="98"/>
      <c r="S139" s="99"/>
    </row>
    <row r="140" s="2" customFormat="1" ht="39" customHeight="1" spans="1:19">
      <c r="A140" s="71">
        <v>1</v>
      </c>
      <c r="B140" s="72" t="s">
        <v>514</v>
      </c>
      <c r="C140" s="71" t="s">
        <v>515</v>
      </c>
      <c r="D140" s="71" t="s">
        <v>29</v>
      </c>
      <c r="E140" s="73" t="s">
        <v>516</v>
      </c>
      <c r="F140" s="71" t="s">
        <v>517</v>
      </c>
      <c r="G140" s="71" t="s">
        <v>518</v>
      </c>
      <c r="H140" s="71" t="s">
        <v>519</v>
      </c>
      <c r="I140" s="73">
        <v>0.765</v>
      </c>
      <c r="J140" s="81">
        <f t="shared" ref="J140:J203" si="0">I140*38*0.3</f>
        <v>8.721</v>
      </c>
      <c r="K140" s="71" t="s">
        <v>520</v>
      </c>
      <c r="L140" s="82">
        <f>VLOOKUP(B140:B146,[1]Sheet1!$B$5:$R$9,11,0)</f>
        <v>18</v>
      </c>
      <c r="M140" s="82">
        <f>VLOOKUP(B140:B146,[1]Sheet1!$B$5:$R$9,12,0)</f>
        <v>450</v>
      </c>
      <c r="N140" s="71" t="str">
        <f>VLOOKUP(B140:B146,[1]Sheet1!$B$5:$R$9,13,0)</f>
        <v>方便群众安全出行</v>
      </c>
      <c r="O140" s="83">
        <f>VLOOKUP(B140:B146,[1]Sheet1!$B$5:$R$9,14,0)</f>
        <v>0.52</v>
      </c>
      <c r="P140" s="71" t="e">
        <f>VLOOKUP(B140:B146,[1]Sheet1!$B$5:$R$9,15,0)</f>
        <v>#REF!</v>
      </c>
      <c r="Q140" s="71"/>
      <c r="R140" s="100">
        <f>VLOOKUP(B140:B146,[1]Sheet1!$B$5:$R$9,17,0)</f>
        <v>0.95</v>
      </c>
      <c r="S140" s="99"/>
    </row>
    <row r="141" s="2" customFormat="1" ht="39" customHeight="1" spans="1:19">
      <c r="A141" s="71">
        <v>2</v>
      </c>
      <c r="B141" s="72" t="s">
        <v>521</v>
      </c>
      <c r="C141" s="71" t="s">
        <v>515</v>
      </c>
      <c r="D141" s="71" t="s">
        <v>29</v>
      </c>
      <c r="E141" s="74" t="s">
        <v>516</v>
      </c>
      <c r="F141" s="71" t="s">
        <v>522</v>
      </c>
      <c r="G141" s="71" t="s">
        <v>523</v>
      </c>
      <c r="H141" s="71" t="s">
        <v>519</v>
      </c>
      <c r="I141" s="82">
        <v>0.507</v>
      </c>
      <c r="J141" s="81">
        <f t="shared" si="0"/>
        <v>5.7798</v>
      </c>
      <c r="K141" s="71" t="s">
        <v>520</v>
      </c>
      <c r="L141" s="82">
        <f>VLOOKUP(B141:B147,[1]Sheet1!$B$5:$R$9,11,0)</f>
        <v>11</v>
      </c>
      <c r="M141" s="82">
        <f>VLOOKUP(B141:B147,[1]Sheet1!$B$5:$R$9,12,0)</f>
        <v>130</v>
      </c>
      <c r="N141" s="71" t="str">
        <f>VLOOKUP(B141:B147,[1]Sheet1!$B$5:$R$9,13,0)</f>
        <v>方便群众安全出行</v>
      </c>
      <c r="O141" s="83">
        <f>VLOOKUP(B141:B147,[1]Sheet1!$B$5:$R$9,14,0)</f>
        <v>0.52</v>
      </c>
      <c r="P141" s="71" t="e">
        <f>VLOOKUP(B141:B147,[1]Sheet1!$B$5:$R$9,15,0)</f>
        <v>#REF!</v>
      </c>
      <c r="Q141" s="71"/>
      <c r="R141" s="100">
        <f>VLOOKUP(B141:B147,[1]Sheet1!$B$5:$R$9,17,0)</f>
        <v>0.95</v>
      </c>
      <c r="S141" s="99"/>
    </row>
    <row r="142" s="2" customFormat="1" ht="39" customHeight="1" spans="1:19">
      <c r="A142" s="71">
        <v>3</v>
      </c>
      <c r="B142" s="72" t="s">
        <v>524</v>
      </c>
      <c r="C142" s="71" t="s">
        <v>515</v>
      </c>
      <c r="D142" s="71" t="s">
        <v>29</v>
      </c>
      <c r="E142" s="74" t="s">
        <v>516</v>
      </c>
      <c r="F142" s="71" t="s">
        <v>522</v>
      </c>
      <c r="G142" s="71" t="s">
        <v>523</v>
      </c>
      <c r="H142" s="71" t="s">
        <v>519</v>
      </c>
      <c r="I142" s="82">
        <v>1.34</v>
      </c>
      <c r="J142" s="81">
        <f t="shared" si="0"/>
        <v>15.276</v>
      </c>
      <c r="K142" s="71" t="s">
        <v>520</v>
      </c>
      <c r="L142" s="82">
        <f>VLOOKUP(B142:B148,[1]Sheet1!$B$5:$R$9,11,0)</f>
        <v>473</v>
      </c>
      <c r="M142" s="82">
        <f>VLOOKUP(B142:B148,[1]Sheet1!$B$5:$R$9,12,0)</f>
        <v>5908</v>
      </c>
      <c r="N142" s="71" t="str">
        <f>VLOOKUP(B142:B148,[1]Sheet1!$B$5:$R$9,13,0)</f>
        <v>方便群众安全出行</v>
      </c>
      <c r="O142" s="83">
        <f>VLOOKUP(B142:B148,[1]Sheet1!$B$5:$R$9,14,0)</f>
        <v>0.52</v>
      </c>
      <c r="P142" s="71" t="e">
        <f>VLOOKUP(B142:B148,[1]Sheet1!$B$5:$R$9,15,0)</f>
        <v>#REF!</v>
      </c>
      <c r="Q142" s="71"/>
      <c r="R142" s="100">
        <f>VLOOKUP(B142:B148,[1]Sheet1!$B$5:$R$9,17,0)</f>
        <v>0.95</v>
      </c>
      <c r="S142" s="99"/>
    </row>
    <row r="143" s="2" customFormat="1" ht="39" customHeight="1" spans="1:19">
      <c r="A143" s="71">
        <v>4</v>
      </c>
      <c r="B143" s="72" t="s">
        <v>525</v>
      </c>
      <c r="C143" s="71" t="s">
        <v>515</v>
      </c>
      <c r="D143" s="71" t="s">
        <v>29</v>
      </c>
      <c r="E143" s="74" t="s">
        <v>516</v>
      </c>
      <c r="F143" s="71" t="s">
        <v>517</v>
      </c>
      <c r="G143" s="71" t="s">
        <v>518</v>
      </c>
      <c r="H143" s="71" t="s">
        <v>519</v>
      </c>
      <c r="I143" s="82">
        <v>0.37</v>
      </c>
      <c r="J143" s="81">
        <f t="shared" si="0"/>
        <v>4.218</v>
      </c>
      <c r="K143" s="71" t="s">
        <v>520</v>
      </c>
      <c r="L143" s="82">
        <f>VLOOKUP(B143:B149,[1]Sheet1!$B$5:$R$9,11,0)</f>
        <v>4</v>
      </c>
      <c r="M143" s="82">
        <f>VLOOKUP(B143:B149,[1]Sheet1!$B$5:$R$9,12,0)</f>
        <v>115</v>
      </c>
      <c r="N143" s="71" t="str">
        <f>VLOOKUP(B143:B149,[1]Sheet1!$B$5:$R$9,13,0)</f>
        <v>方便群众安全出行</v>
      </c>
      <c r="O143" s="83">
        <f>VLOOKUP(B143:B149,[1]Sheet1!$B$5:$R$9,14,0)</f>
        <v>0.52</v>
      </c>
      <c r="P143" s="71" t="e">
        <f>VLOOKUP(B143:B149,[1]Sheet1!$B$5:$R$9,15,0)</f>
        <v>#REF!</v>
      </c>
      <c r="Q143" s="71"/>
      <c r="R143" s="100">
        <f>VLOOKUP(B143:B149,[1]Sheet1!$B$5:$R$9,17,0)</f>
        <v>0.95</v>
      </c>
      <c r="S143" s="99"/>
    </row>
    <row r="144" s="2" customFormat="1" ht="39" customHeight="1" spans="1:19">
      <c r="A144" s="71">
        <v>5</v>
      </c>
      <c r="B144" s="72" t="s">
        <v>526</v>
      </c>
      <c r="C144" s="71" t="s">
        <v>515</v>
      </c>
      <c r="D144" s="71" t="s">
        <v>29</v>
      </c>
      <c r="E144" s="74" t="s">
        <v>527</v>
      </c>
      <c r="F144" s="71" t="s">
        <v>517</v>
      </c>
      <c r="G144" s="71" t="s">
        <v>518</v>
      </c>
      <c r="H144" s="71" t="s">
        <v>519</v>
      </c>
      <c r="I144" s="82">
        <v>0.39</v>
      </c>
      <c r="J144" s="81">
        <f t="shared" si="0"/>
        <v>4.446</v>
      </c>
      <c r="K144" s="71" t="s">
        <v>520</v>
      </c>
      <c r="L144" s="82">
        <f>VLOOKUP(B140:B265,[1]Sheet1!$B$5:$R$26,11)</f>
        <v>42</v>
      </c>
      <c r="M144" s="71">
        <f>VLOOKUP(B140:B265,[1]Sheet1!$B$5:$R$26,12)</f>
        <v>415</v>
      </c>
      <c r="N144" s="84" t="str">
        <f>VLOOKUP(B140:B265,[1]Sheet1!$B$5:$R$26,13)</f>
        <v>方便群众安全出行</v>
      </c>
      <c r="O144" s="83">
        <f>VLOOKUP(B140:B265,[1]Sheet1!$B$5:$R$26,14)</f>
        <v>0.52</v>
      </c>
      <c r="P144" s="71" t="e">
        <f>VLOOKUP(B140:B265,[1]Sheet1!$B$5:$R$26,15)</f>
        <v>#REF!</v>
      </c>
      <c r="Q144" s="71"/>
      <c r="R144" s="100">
        <f>VLOOKUP(B140:B265,[1]Sheet1!$B$5:$R$26,17)</f>
        <v>0.95</v>
      </c>
      <c r="S144" s="99"/>
    </row>
    <row r="145" s="2" customFormat="1" ht="39" customHeight="1" spans="1:19">
      <c r="A145" s="71">
        <v>6</v>
      </c>
      <c r="B145" s="72" t="s">
        <v>528</v>
      </c>
      <c r="C145" s="71" t="s">
        <v>515</v>
      </c>
      <c r="D145" s="71" t="s">
        <v>29</v>
      </c>
      <c r="E145" s="74" t="s">
        <v>527</v>
      </c>
      <c r="F145" s="71" t="s">
        <v>517</v>
      </c>
      <c r="G145" s="71" t="s">
        <v>518</v>
      </c>
      <c r="H145" s="71" t="s">
        <v>519</v>
      </c>
      <c r="I145" s="82">
        <v>0.489</v>
      </c>
      <c r="J145" s="81">
        <f t="shared" si="0"/>
        <v>5.5746</v>
      </c>
      <c r="K145" s="71" t="s">
        <v>520</v>
      </c>
      <c r="L145" s="82">
        <v>50</v>
      </c>
      <c r="M145" s="71">
        <v>380</v>
      </c>
      <c r="N145" s="84" t="str">
        <f>VLOOKUP(B141:B265,[1]Sheet1!$B$5:$R$26,13)</f>
        <v>方便群众安全出行</v>
      </c>
      <c r="O145" s="85">
        <v>0.61</v>
      </c>
      <c r="P145" s="71" t="e">
        <f>VLOOKUP(B141:B265,[1]Sheet1!$B$5:$R$26,15)</f>
        <v>#REF!</v>
      </c>
      <c r="Q145" s="71"/>
      <c r="R145" s="100">
        <f>VLOOKUP(B141:B265,[1]Sheet1!$B$5:$R$26,17)</f>
        <v>0.95</v>
      </c>
      <c r="S145" s="99"/>
    </row>
    <row r="146" s="2" customFormat="1" ht="39" customHeight="1" spans="1:19">
      <c r="A146" s="71">
        <v>7</v>
      </c>
      <c r="B146" s="72" t="s">
        <v>529</v>
      </c>
      <c r="C146" s="71" t="s">
        <v>515</v>
      </c>
      <c r="D146" s="71" t="s">
        <v>29</v>
      </c>
      <c r="E146" s="74" t="s">
        <v>530</v>
      </c>
      <c r="F146" s="71" t="s">
        <v>517</v>
      </c>
      <c r="G146" s="71" t="s">
        <v>518</v>
      </c>
      <c r="H146" s="71" t="s">
        <v>519</v>
      </c>
      <c r="I146" s="82">
        <v>2.168</v>
      </c>
      <c r="J146" s="81">
        <f t="shared" si="0"/>
        <v>24.7152</v>
      </c>
      <c r="K146" s="71" t="s">
        <v>520</v>
      </c>
      <c r="L146" s="82">
        <v>59</v>
      </c>
      <c r="M146" s="71">
        <v>346</v>
      </c>
      <c r="N146" s="71" t="s">
        <v>531</v>
      </c>
      <c r="O146" s="83">
        <v>0.24</v>
      </c>
      <c r="P146" s="71">
        <v>56</v>
      </c>
      <c r="Q146" s="71"/>
      <c r="R146" s="100">
        <v>1</v>
      </c>
      <c r="S146" s="99"/>
    </row>
    <row r="147" s="2" customFormat="1" ht="39" customHeight="1" spans="1:19">
      <c r="A147" s="71">
        <v>8</v>
      </c>
      <c r="B147" s="72" t="s">
        <v>532</v>
      </c>
      <c r="C147" s="71" t="s">
        <v>515</v>
      </c>
      <c r="D147" s="71" t="s">
        <v>29</v>
      </c>
      <c r="E147" s="74" t="s">
        <v>516</v>
      </c>
      <c r="F147" s="71" t="s">
        <v>517</v>
      </c>
      <c r="G147" s="71" t="s">
        <v>518</v>
      </c>
      <c r="H147" s="71" t="s">
        <v>519</v>
      </c>
      <c r="I147" s="74">
        <v>3</v>
      </c>
      <c r="J147" s="81">
        <f t="shared" si="0"/>
        <v>34.2</v>
      </c>
      <c r="K147" s="71" t="s">
        <v>520</v>
      </c>
      <c r="L147" s="71">
        <v>31</v>
      </c>
      <c r="M147" s="71">
        <v>386</v>
      </c>
      <c r="N147" s="71" t="s">
        <v>533</v>
      </c>
      <c r="O147" s="83">
        <v>0.52</v>
      </c>
      <c r="P147" s="71">
        <v>30</v>
      </c>
      <c r="Q147" s="71"/>
      <c r="R147" s="100">
        <v>0.95</v>
      </c>
      <c r="S147" s="99"/>
    </row>
    <row r="148" s="2" customFormat="1" ht="39" customHeight="1" spans="1:19">
      <c r="A148" s="71">
        <v>9</v>
      </c>
      <c r="B148" s="72" t="s">
        <v>534</v>
      </c>
      <c r="C148" s="71" t="s">
        <v>515</v>
      </c>
      <c r="D148" s="71" t="s">
        <v>29</v>
      </c>
      <c r="E148" s="73" t="s">
        <v>418</v>
      </c>
      <c r="F148" s="71" t="s">
        <v>517</v>
      </c>
      <c r="G148" s="71" t="s">
        <v>518</v>
      </c>
      <c r="H148" s="71" t="s">
        <v>519</v>
      </c>
      <c r="I148" s="71">
        <v>0.7</v>
      </c>
      <c r="J148" s="81">
        <f t="shared" si="0"/>
        <v>7.98</v>
      </c>
      <c r="K148" s="71" t="s">
        <v>520</v>
      </c>
      <c r="L148" s="71">
        <v>19</v>
      </c>
      <c r="M148" s="71">
        <v>330</v>
      </c>
      <c r="N148" s="71" t="s">
        <v>535</v>
      </c>
      <c r="O148" s="86">
        <v>0.176</v>
      </c>
      <c r="P148" s="71">
        <v>19</v>
      </c>
      <c r="Q148" s="71"/>
      <c r="R148" s="100">
        <v>1</v>
      </c>
      <c r="S148" s="99"/>
    </row>
    <row r="149" s="2" customFormat="1" ht="39" customHeight="1" spans="1:19">
      <c r="A149" s="71">
        <v>10</v>
      </c>
      <c r="B149" s="72" t="s">
        <v>536</v>
      </c>
      <c r="C149" s="71" t="s">
        <v>515</v>
      </c>
      <c r="D149" s="71" t="s">
        <v>29</v>
      </c>
      <c r="E149" s="74" t="s">
        <v>418</v>
      </c>
      <c r="F149" s="71" t="s">
        <v>517</v>
      </c>
      <c r="G149" s="71" t="s">
        <v>518</v>
      </c>
      <c r="H149" s="71" t="s">
        <v>519</v>
      </c>
      <c r="I149" s="71">
        <v>1.3</v>
      </c>
      <c r="J149" s="81">
        <f t="shared" si="0"/>
        <v>14.82</v>
      </c>
      <c r="K149" s="71" t="s">
        <v>520</v>
      </c>
      <c r="L149" s="71">
        <v>51</v>
      </c>
      <c r="M149" s="71">
        <v>372</v>
      </c>
      <c r="N149" s="71" t="s">
        <v>537</v>
      </c>
      <c r="O149" s="86">
        <v>0.176</v>
      </c>
      <c r="P149" s="71">
        <v>51</v>
      </c>
      <c r="Q149" s="71"/>
      <c r="R149" s="100">
        <v>1</v>
      </c>
      <c r="S149" s="99"/>
    </row>
    <row r="150" s="2" customFormat="1" ht="39" customHeight="1" spans="1:19">
      <c r="A150" s="71">
        <v>11</v>
      </c>
      <c r="B150" s="72" t="s">
        <v>538</v>
      </c>
      <c r="C150" s="71" t="s">
        <v>515</v>
      </c>
      <c r="D150" s="71" t="s">
        <v>29</v>
      </c>
      <c r="E150" s="74" t="s">
        <v>412</v>
      </c>
      <c r="F150" s="71" t="s">
        <v>517</v>
      </c>
      <c r="G150" s="71" t="s">
        <v>518</v>
      </c>
      <c r="H150" s="71" t="s">
        <v>519</v>
      </c>
      <c r="I150" s="71">
        <v>2.5</v>
      </c>
      <c r="J150" s="81">
        <f t="shared" si="0"/>
        <v>28.5</v>
      </c>
      <c r="K150" s="71" t="s">
        <v>520</v>
      </c>
      <c r="L150" s="71">
        <v>81</v>
      </c>
      <c r="M150" s="71">
        <v>244</v>
      </c>
      <c r="N150" s="71" t="s">
        <v>539</v>
      </c>
      <c r="O150" s="86">
        <v>0.105</v>
      </c>
      <c r="P150" s="71">
        <v>81</v>
      </c>
      <c r="Q150" s="71"/>
      <c r="R150" s="100">
        <v>1</v>
      </c>
      <c r="S150" s="99"/>
    </row>
    <row r="151" s="2" customFormat="1" ht="39" customHeight="1" spans="1:19">
      <c r="A151" s="71">
        <v>12</v>
      </c>
      <c r="B151" s="72" t="s">
        <v>540</v>
      </c>
      <c r="C151" s="71" t="s">
        <v>515</v>
      </c>
      <c r="D151" s="71" t="s">
        <v>29</v>
      </c>
      <c r="E151" s="73" t="s">
        <v>412</v>
      </c>
      <c r="F151" s="71" t="s">
        <v>517</v>
      </c>
      <c r="G151" s="71" t="s">
        <v>518</v>
      </c>
      <c r="H151" s="71" t="s">
        <v>519</v>
      </c>
      <c r="I151" s="71">
        <v>3.3</v>
      </c>
      <c r="J151" s="81">
        <f t="shared" si="0"/>
        <v>37.62</v>
      </c>
      <c r="K151" s="71" t="s">
        <v>520</v>
      </c>
      <c r="L151" s="71">
        <v>60</v>
      </c>
      <c r="M151" s="71">
        <v>260</v>
      </c>
      <c r="N151" s="71" t="s">
        <v>539</v>
      </c>
      <c r="O151" s="86">
        <v>0.105</v>
      </c>
      <c r="P151" s="71">
        <v>60</v>
      </c>
      <c r="Q151" s="71"/>
      <c r="R151" s="100">
        <v>1</v>
      </c>
      <c r="S151" s="99"/>
    </row>
    <row r="152" s="2" customFormat="1" ht="39" customHeight="1" spans="1:19">
      <c r="A152" s="71">
        <v>13</v>
      </c>
      <c r="B152" s="72" t="s">
        <v>541</v>
      </c>
      <c r="C152" s="71" t="s">
        <v>515</v>
      </c>
      <c r="D152" s="71" t="s">
        <v>29</v>
      </c>
      <c r="E152" s="73" t="s">
        <v>106</v>
      </c>
      <c r="F152" s="71" t="s">
        <v>517</v>
      </c>
      <c r="G152" s="71" t="s">
        <v>518</v>
      </c>
      <c r="H152" s="71" t="s">
        <v>519</v>
      </c>
      <c r="I152" s="73">
        <v>1.023</v>
      </c>
      <c r="J152" s="81">
        <f t="shared" si="0"/>
        <v>11.6622</v>
      </c>
      <c r="K152" s="71" t="s">
        <v>520</v>
      </c>
      <c r="L152" s="82" t="str">
        <f>VLOOKUP(I152:I168,[2]Sheet1!$A$3:$R$38,12)</f>
        <v>50人</v>
      </c>
      <c r="M152" s="71" t="str">
        <f>VLOOKUP(I152:I168,[2]Sheet1!$A$3:$R$38,13)</f>
        <v>56人</v>
      </c>
      <c r="N152" s="71" t="str">
        <f>VLOOKUP(I152:I168,[2]Sheet1!$A$3:$R$38,14)</f>
        <v>解决二个组村民安全通行问题</v>
      </c>
      <c r="O152" s="83">
        <f>VLOOKUP(I152:I168,[2]Sheet1!$A$3:$R$38,15)</f>
        <v>0.55</v>
      </c>
      <c r="P152" s="71" t="str">
        <f>VLOOKUP(I152:I168,[2]Sheet1!$A$3:$R$38,16)</f>
        <v>50人</v>
      </c>
      <c r="Q152" s="71"/>
      <c r="R152" s="100">
        <f>VLOOKUP(I152:I168,[2]Sheet1!$A$3:$R$38,18)</f>
        <v>1</v>
      </c>
      <c r="S152" s="99"/>
    </row>
    <row r="153" s="2" customFormat="1" ht="39" customHeight="1" spans="1:19">
      <c r="A153" s="71">
        <v>14</v>
      </c>
      <c r="B153" s="72" t="s">
        <v>542</v>
      </c>
      <c r="C153" s="71" t="s">
        <v>515</v>
      </c>
      <c r="D153" s="71" t="s">
        <v>29</v>
      </c>
      <c r="E153" s="73" t="s">
        <v>106</v>
      </c>
      <c r="F153" s="71" t="s">
        <v>517</v>
      </c>
      <c r="G153" s="71" t="s">
        <v>518</v>
      </c>
      <c r="H153" s="71" t="s">
        <v>519</v>
      </c>
      <c r="I153" s="73">
        <v>0.62</v>
      </c>
      <c r="J153" s="81">
        <f t="shared" si="0"/>
        <v>7.068</v>
      </c>
      <c r="K153" s="71" t="s">
        <v>520</v>
      </c>
      <c r="L153" s="71" t="s">
        <v>543</v>
      </c>
      <c r="M153" s="71" t="s">
        <v>544</v>
      </c>
      <c r="N153" s="71" t="s">
        <v>545</v>
      </c>
      <c r="O153" s="83">
        <v>0.55</v>
      </c>
      <c r="P153" s="71" t="s">
        <v>543</v>
      </c>
      <c r="Q153" s="71"/>
      <c r="R153" s="100">
        <v>1</v>
      </c>
      <c r="S153" s="99"/>
    </row>
    <row r="154" s="2" customFormat="1" ht="39" customHeight="1" spans="1:19">
      <c r="A154" s="71">
        <v>15</v>
      </c>
      <c r="B154" s="72" t="s">
        <v>546</v>
      </c>
      <c r="C154" s="71" t="s">
        <v>515</v>
      </c>
      <c r="D154" s="71" t="s">
        <v>29</v>
      </c>
      <c r="E154" s="73" t="s">
        <v>547</v>
      </c>
      <c r="F154" s="71" t="s">
        <v>517</v>
      </c>
      <c r="G154" s="71" t="s">
        <v>518</v>
      </c>
      <c r="H154" s="71" t="s">
        <v>519</v>
      </c>
      <c r="I154" s="73">
        <v>0.776</v>
      </c>
      <c r="J154" s="81">
        <f t="shared" si="0"/>
        <v>8.8464</v>
      </c>
      <c r="K154" s="71" t="s">
        <v>520</v>
      </c>
      <c r="L154" s="71" t="s">
        <v>548</v>
      </c>
      <c r="M154" s="71" t="s">
        <v>549</v>
      </c>
      <c r="N154" s="71" t="s">
        <v>550</v>
      </c>
      <c r="O154" s="83">
        <v>0.58</v>
      </c>
      <c r="P154" s="71" t="s">
        <v>551</v>
      </c>
      <c r="Q154" s="71"/>
      <c r="R154" s="100">
        <v>1</v>
      </c>
      <c r="S154" s="99"/>
    </row>
    <row r="155" s="2" customFormat="1" ht="39" customHeight="1" spans="1:19">
      <c r="A155" s="71">
        <v>16</v>
      </c>
      <c r="B155" s="72" t="s">
        <v>552</v>
      </c>
      <c r="C155" s="71" t="s">
        <v>515</v>
      </c>
      <c r="D155" s="71" t="s">
        <v>29</v>
      </c>
      <c r="E155" s="73" t="s">
        <v>547</v>
      </c>
      <c r="F155" s="71" t="s">
        <v>517</v>
      </c>
      <c r="G155" s="71" t="s">
        <v>518</v>
      </c>
      <c r="H155" s="71" t="s">
        <v>519</v>
      </c>
      <c r="I155" s="73">
        <v>0.305</v>
      </c>
      <c r="J155" s="81">
        <f t="shared" si="0"/>
        <v>3.477</v>
      </c>
      <c r="K155" s="71" t="s">
        <v>520</v>
      </c>
      <c r="L155" s="71" t="s">
        <v>553</v>
      </c>
      <c r="M155" s="71" t="s">
        <v>554</v>
      </c>
      <c r="N155" s="71" t="s">
        <v>550</v>
      </c>
      <c r="O155" s="83">
        <v>0.58</v>
      </c>
      <c r="P155" s="71" t="s">
        <v>555</v>
      </c>
      <c r="Q155" s="71"/>
      <c r="R155" s="100">
        <v>1</v>
      </c>
      <c r="S155" s="99"/>
    </row>
    <row r="156" s="2" customFormat="1" ht="39" customHeight="1" spans="1:19">
      <c r="A156" s="71">
        <v>17</v>
      </c>
      <c r="B156" s="72" t="s">
        <v>556</v>
      </c>
      <c r="C156" s="71" t="s">
        <v>515</v>
      </c>
      <c r="D156" s="71" t="s">
        <v>29</v>
      </c>
      <c r="E156" s="73" t="s">
        <v>102</v>
      </c>
      <c r="F156" s="71" t="s">
        <v>517</v>
      </c>
      <c r="G156" s="71" t="s">
        <v>518</v>
      </c>
      <c r="H156" s="71" t="s">
        <v>519</v>
      </c>
      <c r="I156" s="73">
        <v>0.5</v>
      </c>
      <c r="J156" s="81">
        <f t="shared" si="0"/>
        <v>5.7</v>
      </c>
      <c r="K156" s="71" t="s">
        <v>520</v>
      </c>
      <c r="L156" s="71">
        <v>36</v>
      </c>
      <c r="M156" s="71">
        <v>350</v>
      </c>
      <c r="N156" s="71" t="s">
        <v>557</v>
      </c>
      <c r="O156" s="83">
        <v>0.59</v>
      </c>
      <c r="P156" s="71">
        <v>36</v>
      </c>
      <c r="Q156" s="71"/>
      <c r="R156" s="100">
        <v>1</v>
      </c>
      <c r="S156" s="99"/>
    </row>
    <row r="157" s="2" customFormat="1" ht="39" customHeight="1" spans="1:19">
      <c r="A157" s="71">
        <v>18</v>
      </c>
      <c r="B157" s="72" t="s">
        <v>558</v>
      </c>
      <c r="C157" s="71" t="s">
        <v>515</v>
      </c>
      <c r="D157" s="71" t="s">
        <v>29</v>
      </c>
      <c r="E157" s="73" t="s">
        <v>102</v>
      </c>
      <c r="F157" s="71" t="s">
        <v>517</v>
      </c>
      <c r="G157" s="71" t="s">
        <v>518</v>
      </c>
      <c r="H157" s="71" t="s">
        <v>519</v>
      </c>
      <c r="I157" s="73">
        <v>0.3</v>
      </c>
      <c r="J157" s="81">
        <f t="shared" si="0"/>
        <v>3.42</v>
      </c>
      <c r="K157" s="71" t="s">
        <v>520</v>
      </c>
      <c r="L157" s="71">
        <v>24</v>
      </c>
      <c r="M157" s="71">
        <v>410</v>
      </c>
      <c r="N157" s="71" t="s">
        <v>557</v>
      </c>
      <c r="O157" s="83">
        <v>0.59</v>
      </c>
      <c r="P157" s="71">
        <v>24</v>
      </c>
      <c r="Q157" s="71"/>
      <c r="R157" s="100">
        <v>1</v>
      </c>
      <c r="S157" s="99"/>
    </row>
    <row r="158" s="2" customFormat="1" ht="39" customHeight="1" spans="1:19">
      <c r="A158" s="71">
        <v>19</v>
      </c>
      <c r="B158" s="72" t="s">
        <v>559</v>
      </c>
      <c r="C158" s="71" t="s">
        <v>515</v>
      </c>
      <c r="D158" s="71" t="s">
        <v>29</v>
      </c>
      <c r="E158" s="73" t="s">
        <v>102</v>
      </c>
      <c r="F158" s="71" t="s">
        <v>517</v>
      </c>
      <c r="G158" s="71" t="s">
        <v>518</v>
      </c>
      <c r="H158" s="71" t="s">
        <v>519</v>
      </c>
      <c r="I158" s="73">
        <v>0.305</v>
      </c>
      <c r="J158" s="81">
        <f t="shared" si="0"/>
        <v>3.477</v>
      </c>
      <c r="K158" s="71" t="s">
        <v>520</v>
      </c>
      <c r="L158" s="71">
        <v>8</v>
      </c>
      <c r="M158" s="71">
        <v>485</v>
      </c>
      <c r="N158" s="71" t="s">
        <v>557</v>
      </c>
      <c r="O158" s="83">
        <v>0.59</v>
      </c>
      <c r="P158" s="71">
        <v>8</v>
      </c>
      <c r="Q158" s="71"/>
      <c r="R158" s="100">
        <v>1</v>
      </c>
      <c r="S158" s="99"/>
    </row>
    <row r="159" s="2" customFormat="1" ht="39" customHeight="1" spans="1:19">
      <c r="A159" s="71">
        <v>20</v>
      </c>
      <c r="B159" s="72" t="s">
        <v>560</v>
      </c>
      <c r="C159" s="71" t="s">
        <v>515</v>
      </c>
      <c r="D159" s="71" t="s">
        <v>29</v>
      </c>
      <c r="E159" s="74" t="s">
        <v>561</v>
      </c>
      <c r="F159" s="71" t="s">
        <v>517</v>
      </c>
      <c r="G159" s="71" t="s">
        <v>518</v>
      </c>
      <c r="H159" s="71" t="s">
        <v>519</v>
      </c>
      <c r="I159" s="82">
        <v>0.35</v>
      </c>
      <c r="J159" s="81">
        <f t="shared" si="0"/>
        <v>3.99</v>
      </c>
      <c r="K159" s="71" t="s">
        <v>520</v>
      </c>
      <c r="L159" s="87">
        <v>102</v>
      </c>
      <c r="M159" s="87">
        <v>846</v>
      </c>
      <c r="N159" s="87" t="s">
        <v>562</v>
      </c>
      <c r="O159" s="88" t="s">
        <v>563</v>
      </c>
      <c r="P159" s="87">
        <v>109</v>
      </c>
      <c r="Q159" s="71"/>
      <c r="R159" s="101">
        <v>1</v>
      </c>
      <c r="S159" s="99"/>
    </row>
    <row r="160" s="2" customFormat="1" ht="39" customHeight="1" spans="1:19">
      <c r="A160" s="71">
        <v>21</v>
      </c>
      <c r="B160" s="72" t="s">
        <v>564</v>
      </c>
      <c r="C160" s="71" t="s">
        <v>515</v>
      </c>
      <c r="D160" s="71" t="s">
        <v>29</v>
      </c>
      <c r="E160" s="74" t="s">
        <v>561</v>
      </c>
      <c r="F160" s="71" t="s">
        <v>517</v>
      </c>
      <c r="G160" s="71" t="s">
        <v>518</v>
      </c>
      <c r="H160" s="71" t="s">
        <v>519</v>
      </c>
      <c r="I160" s="82">
        <v>1.6</v>
      </c>
      <c r="J160" s="81">
        <f t="shared" si="0"/>
        <v>18.24</v>
      </c>
      <c r="K160" s="71" t="s">
        <v>520</v>
      </c>
      <c r="L160" s="82" t="str">
        <f>VLOOKUP(I160:I176,[2]Sheet1!$A$3:$R$38,12)</f>
        <v>50人</v>
      </c>
      <c r="M160" s="71" t="str">
        <f>VLOOKUP(I160:I176,[2]Sheet1!$A$3:$R$38,13)</f>
        <v>56人</v>
      </c>
      <c r="N160" s="71" t="str">
        <f>VLOOKUP(I160:I176,[2]Sheet1!$A$3:$R$38,14)</f>
        <v>解决二个组村民安全通行问题</v>
      </c>
      <c r="O160" s="83">
        <f>VLOOKUP(I160:I176,[2]Sheet1!$A$3:$R$38,15)</f>
        <v>0.55</v>
      </c>
      <c r="P160" s="71" t="str">
        <f>VLOOKUP(I160:I176,[2]Sheet1!$A$3:$R$38,16)</f>
        <v>50人</v>
      </c>
      <c r="Q160" s="71"/>
      <c r="R160" s="100">
        <f>VLOOKUP(I160:I176,[2]Sheet1!$A$3:$R$38,18)</f>
        <v>1</v>
      </c>
      <c r="S160" s="99"/>
    </row>
    <row r="161" s="2" customFormat="1" ht="39" customHeight="1" spans="1:19">
      <c r="A161" s="71">
        <v>22</v>
      </c>
      <c r="B161" s="72" t="s">
        <v>565</v>
      </c>
      <c r="C161" s="71" t="s">
        <v>515</v>
      </c>
      <c r="D161" s="71" t="s">
        <v>29</v>
      </c>
      <c r="E161" s="74" t="s">
        <v>561</v>
      </c>
      <c r="F161" s="71" t="s">
        <v>517</v>
      </c>
      <c r="G161" s="71" t="s">
        <v>518</v>
      </c>
      <c r="H161" s="71" t="s">
        <v>519</v>
      </c>
      <c r="I161" s="82">
        <v>0.7</v>
      </c>
      <c r="J161" s="81">
        <f t="shared" si="0"/>
        <v>7.98</v>
      </c>
      <c r="K161" s="71" t="s">
        <v>520</v>
      </c>
      <c r="L161" s="87">
        <v>101</v>
      </c>
      <c r="M161" s="87">
        <v>620</v>
      </c>
      <c r="N161" s="87" t="s">
        <v>562</v>
      </c>
      <c r="O161" s="88" t="s">
        <v>563</v>
      </c>
      <c r="P161" s="87">
        <v>98</v>
      </c>
      <c r="Q161" s="71"/>
      <c r="R161" s="101">
        <v>1</v>
      </c>
      <c r="S161" s="99"/>
    </row>
    <row r="162" s="2" customFormat="1" ht="39" customHeight="1" spans="1:19">
      <c r="A162" s="71">
        <v>23</v>
      </c>
      <c r="B162" s="72" t="s">
        <v>566</v>
      </c>
      <c r="C162" s="71" t="s">
        <v>515</v>
      </c>
      <c r="D162" s="71" t="s">
        <v>29</v>
      </c>
      <c r="E162" s="74" t="s">
        <v>567</v>
      </c>
      <c r="F162" s="71" t="s">
        <v>517</v>
      </c>
      <c r="G162" s="71" t="s">
        <v>518</v>
      </c>
      <c r="H162" s="71" t="s">
        <v>519</v>
      </c>
      <c r="I162" s="82">
        <v>1.072</v>
      </c>
      <c r="J162" s="81">
        <f t="shared" si="0"/>
        <v>12.2208</v>
      </c>
      <c r="K162" s="71" t="s">
        <v>520</v>
      </c>
      <c r="L162" s="82" t="str">
        <f>VLOOKUP(I162:I178,[2]Sheet1!$A$3:$R$38,12)</f>
        <v>50人</v>
      </c>
      <c r="M162" s="71" t="str">
        <f>VLOOKUP(I162:I178,[2]Sheet1!$A$3:$R$38,13)</f>
        <v>56人</v>
      </c>
      <c r="N162" s="71" t="str">
        <f>VLOOKUP(I162:I178,[2]Sheet1!$A$3:$R$38,14)</f>
        <v>解决二个组村民安全通行问题</v>
      </c>
      <c r="O162" s="83">
        <f>VLOOKUP(I162:I178,[2]Sheet1!$A$3:$R$38,15)</f>
        <v>0.55</v>
      </c>
      <c r="P162" s="71" t="str">
        <f>VLOOKUP(I162:I178,[2]Sheet1!$A$3:$R$38,16)</f>
        <v>50人</v>
      </c>
      <c r="Q162" s="71"/>
      <c r="R162" s="100">
        <f>VLOOKUP(I162:I178,[2]Sheet1!$A$3:$R$38,18)</f>
        <v>1</v>
      </c>
      <c r="S162" s="99"/>
    </row>
    <row r="163" s="2" customFormat="1" ht="39" customHeight="1" spans="1:19">
      <c r="A163" s="71">
        <v>24</v>
      </c>
      <c r="B163" s="72" t="s">
        <v>568</v>
      </c>
      <c r="C163" s="71" t="s">
        <v>515</v>
      </c>
      <c r="D163" s="71" t="s">
        <v>29</v>
      </c>
      <c r="E163" s="74" t="s">
        <v>567</v>
      </c>
      <c r="F163" s="71" t="s">
        <v>517</v>
      </c>
      <c r="G163" s="71" t="s">
        <v>518</v>
      </c>
      <c r="H163" s="71" t="s">
        <v>519</v>
      </c>
      <c r="I163" s="82">
        <v>0.46</v>
      </c>
      <c r="J163" s="81">
        <f t="shared" si="0"/>
        <v>5.244</v>
      </c>
      <c r="K163" s="71" t="s">
        <v>520</v>
      </c>
      <c r="L163" s="87">
        <v>177</v>
      </c>
      <c r="M163" s="87">
        <v>2773</v>
      </c>
      <c r="N163" s="87" t="s">
        <v>569</v>
      </c>
      <c r="O163" s="88" t="s">
        <v>429</v>
      </c>
      <c r="P163" s="87">
        <v>161</v>
      </c>
      <c r="Q163" s="71"/>
      <c r="R163" s="101">
        <v>1</v>
      </c>
      <c r="S163" s="99"/>
    </row>
    <row r="164" s="2" customFormat="1" ht="39" customHeight="1" spans="1:19">
      <c r="A164" s="71">
        <v>25</v>
      </c>
      <c r="B164" s="72" t="s">
        <v>570</v>
      </c>
      <c r="C164" s="71" t="s">
        <v>515</v>
      </c>
      <c r="D164" s="71" t="s">
        <v>29</v>
      </c>
      <c r="E164" s="74" t="s">
        <v>571</v>
      </c>
      <c r="F164" s="71" t="s">
        <v>517</v>
      </c>
      <c r="G164" s="71" t="s">
        <v>518</v>
      </c>
      <c r="H164" s="71" t="s">
        <v>519</v>
      </c>
      <c r="I164" s="82">
        <v>0.365</v>
      </c>
      <c r="J164" s="81">
        <f t="shared" si="0"/>
        <v>4.161</v>
      </c>
      <c r="K164" s="71" t="s">
        <v>520</v>
      </c>
      <c r="L164" s="71">
        <v>87</v>
      </c>
      <c r="M164" s="71">
        <v>2244</v>
      </c>
      <c r="N164" s="71" t="s">
        <v>572</v>
      </c>
      <c r="O164" s="83">
        <v>0.88</v>
      </c>
      <c r="P164" s="71">
        <v>73</v>
      </c>
      <c r="Q164" s="71"/>
      <c r="R164" s="100">
        <v>1</v>
      </c>
      <c r="S164" s="99"/>
    </row>
    <row r="165" s="2" customFormat="1" ht="39" customHeight="1" spans="1:19">
      <c r="A165" s="71">
        <v>26</v>
      </c>
      <c r="B165" s="72" t="s">
        <v>573</v>
      </c>
      <c r="C165" s="71" t="s">
        <v>515</v>
      </c>
      <c r="D165" s="71" t="s">
        <v>29</v>
      </c>
      <c r="E165" s="74" t="s">
        <v>574</v>
      </c>
      <c r="F165" s="71" t="s">
        <v>517</v>
      </c>
      <c r="G165" s="71" t="s">
        <v>518</v>
      </c>
      <c r="H165" s="71" t="s">
        <v>519</v>
      </c>
      <c r="I165" s="82">
        <v>4.5</v>
      </c>
      <c r="J165" s="81">
        <f t="shared" si="0"/>
        <v>51.3</v>
      </c>
      <c r="K165" s="71" t="s">
        <v>520</v>
      </c>
      <c r="L165" s="82" t="str">
        <f>VLOOKUP(I165:I181,[2]Sheet1!$A$3:$R$38,12)</f>
        <v>47人</v>
      </c>
      <c r="M165" s="71" t="str">
        <f>VLOOKUP(I165:I181,[2]Sheet1!$A$3:$R$38,13)</f>
        <v>321人</v>
      </c>
      <c r="N165" s="71" t="str">
        <f>VLOOKUP(I165:I181,[2]Sheet1!$A$3:$R$38,14)</f>
        <v>解决了368人安全通行问题</v>
      </c>
      <c r="O165" s="83">
        <f>VLOOKUP(I165:I181,[2]Sheet1!$A$3:$R$38,15)</f>
        <v>0.55</v>
      </c>
      <c r="P165" s="71" t="str">
        <f>VLOOKUP(I165:I181,[2]Sheet1!$A$3:$R$38,16)</f>
        <v>47人</v>
      </c>
      <c r="Q165" s="71"/>
      <c r="R165" s="100">
        <f>VLOOKUP(I165:I181,[2]Sheet1!$A$3:$R$38,18)</f>
        <v>1</v>
      </c>
      <c r="S165" s="99"/>
    </row>
    <row r="166" s="2" customFormat="1" ht="39" customHeight="1" spans="1:19">
      <c r="A166" s="71">
        <v>27</v>
      </c>
      <c r="B166" s="72" t="s">
        <v>575</v>
      </c>
      <c r="C166" s="71" t="s">
        <v>515</v>
      </c>
      <c r="D166" s="71" t="s">
        <v>29</v>
      </c>
      <c r="E166" s="74" t="s">
        <v>102</v>
      </c>
      <c r="F166" s="71" t="s">
        <v>517</v>
      </c>
      <c r="G166" s="71" t="s">
        <v>518</v>
      </c>
      <c r="H166" s="71" t="s">
        <v>519</v>
      </c>
      <c r="I166" s="82">
        <v>1.5</v>
      </c>
      <c r="J166" s="81">
        <f t="shared" si="0"/>
        <v>17.1</v>
      </c>
      <c r="K166" s="71" t="s">
        <v>520</v>
      </c>
      <c r="L166" s="82" t="str">
        <f>VLOOKUP(I166:I182,[2]Sheet1!$A$3:$R$38,12)</f>
        <v>50人</v>
      </c>
      <c r="M166" s="71" t="str">
        <f>VLOOKUP(I166:I182,[2]Sheet1!$A$3:$R$38,13)</f>
        <v>56人</v>
      </c>
      <c r="N166" s="71" t="str">
        <f>VLOOKUP(I166:I182,[2]Sheet1!$A$3:$R$38,14)</f>
        <v>解决二个组村民安全通行问题</v>
      </c>
      <c r="O166" s="83">
        <f>VLOOKUP(I166:I182,[2]Sheet1!$A$3:$R$38,15)</f>
        <v>0.55</v>
      </c>
      <c r="P166" s="71" t="str">
        <f>VLOOKUP(I166:I182,[2]Sheet1!$A$3:$R$38,16)</f>
        <v>50人</v>
      </c>
      <c r="Q166" s="71"/>
      <c r="R166" s="100">
        <f>VLOOKUP(I166:I182,[2]Sheet1!$A$3:$R$38,18)</f>
        <v>1</v>
      </c>
      <c r="S166" s="99"/>
    </row>
    <row r="167" s="2" customFormat="1" ht="39" customHeight="1" spans="1:19">
      <c r="A167" s="71">
        <v>28</v>
      </c>
      <c r="B167" s="72" t="s">
        <v>576</v>
      </c>
      <c r="C167" s="71" t="s">
        <v>515</v>
      </c>
      <c r="D167" s="71" t="s">
        <v>29</v>
      </c>
      <c r="E167" s="74" t="s">
        <v>102</v>
      </c>
      <c r="F167" s="71" t="s">
        <v>517</v>
      </c>
      <c r="G167" s="71" t="s">
        <v>518</v>
      </c>
      <c r="H167" s="71" t="s">
        <v>519</v>
      </c>
      <c r="I167" s="82">
        <v>2.2</v>
      </c>
      <c r="J167" s="81">
        <f t="shared" si="0"/>
        <v>25.08</v>
      </c>
      <c r="K167" s="71" t="s">
        <v>520</v>
      </c>
      <c r="L167" s="82" t="str">
        <f>VLOOKUP(I167:I183,[2]Sheet1!$A$3:$R$38,12)</f>
        <v>18人</v>
      </c>
      <c r="M167" s="71" t="str">
        <f>VLOOKUP(I167:I183,[2]Sheet1!$A$3:$R$38,13)</f>
        <v>80人</v>
      </c>
      <c r="N167" s="71" t="str">
        <f>VLOOKUP(I167:I183,[2]Sheet1!$A$3:$R$38,14)</f>
        <v>解决了一个组村民安全通行</v>
      </c>
      <c r="O167" s="83">
        <f>VLOOKUP(I167:I183,[2]Sheet1!$A$3:$R$38,15)</f>
        <v>0.55</v>
      </c>
      <c r="P167" s="71" t="str">
        <f>VLOOKUP(I167:I183,[2]Sheet1!$A$3:$R$38,16)</f>
        <v>18人</v>
      </c>
      <c r="Q167" s="71"/>
      <c r="R167" s="100">
        <f>VLOOKUP(I167:I183,[2]Sheet1!$A$3:$R$38,18)</f>
        <v>1</v>
      </c>
      <c r="S167" s="99"/>
    </row>
    <row r="168" s="2" customFormat="1" ht="39" customHeight="1" spans="1:19">
      <c r="A168" s="71">
        <v>29</v>
      </c>
      <c r="B168" s="72" t="s">
        <v>577</v>
      </c>
      <c r="C168" s="71" t="s">
        <v>515</v>
      </c>
      <c r="D168" s="71" t="s">
        <v>29</v>
      </c>
      <c r="E168" s="74" t="s">
        <v>106</v>
      </c>
      <c r="F168" s="71" t="s">
        <v>517</v>
      </c>
      <c r="G168" s="71" t="s">
        <v>518</v>
      </c>
      <c r="H168" s="71" t="s">
        <v>519</v>
      </c>
      <c r="I168" s="82">
        <v>0.311</v>
      </c>
      <c r="J168" s="81">
        <f t="shared" si="0"/>
        <v>3.5454</v>
      </c>
      <c r="K168" s="71" t="s">
        <v>520</v>
      </c>
      <c r="L168" s="71" t="s">
        <v>578</v>
      </c>
      <c r="M168" s="71" t="s">
        <v>579</v>
      </c>
      <c r="N168" s="71" t="s">
        <v>580</v>
      </c>
      <c r="O168" s="83">
        <v>0.55</v>
      </c>
      <c r="P168" s="71" t="s">
        <v>578</v>
      </c>
      <c r="Q168" s="71"/>
      <c r="R168" s="100">
        <v>1</v>
      </c>
      <c r="S168" s="99"/>
    </row>
    <row r="169" s="2" customFormat="1" ht="39" customHeight="1" spans="1:19">
      <c r="A169" s="71">
        <v>30</v>
      </c>
      <c r="B169" s="72" t="s">
        <v>581</v>
      </c>
      <c r="C169" s="71" t="s">
        <v>515</v>
      </c>
      <c r="D169" s="71" t="s">
        <v>29</v>
      </c>
      <c r="E169" s="74" t="s">
        <v>439</v>
      </c>
      <c r="F169" s="71" t="s">
        <v>517</v>
      </c>
      <c r="G169" s="71" t="s">
        <v>518</v>
      </c>
      <c r="H169" s="71" t="s">
        <v>519</v>
      </c>
      <c r="I169" s="82">
        <v>1.65</v>
      </c>
      <c r="J169" s="81">
        <f t="shared" si="0"/>
        <v>18.81</v>
      </c>
      <c r="K169" s="71" t="s">
        <v>520</v>
      </c>
      <c r="L169" s="71">
        <v>400</v>
      </c>
      <c r="M169" s="71">
        <v>1100</v>
      </c>
      <c r="N169" s="71" t="s">
        <v>582</v>
      </c>
      <c r="O169" s="71">
        <v>1</v>
      </c>
      <c r="P169" s="71">
        <v>400</v>
      </c>
      <c r="Q169" s="71"/>
      <c r="R169" s="100">
        <v>1</v>
      </c>
      <c r="S169" s="99"/>
    </row>
    <row r="170" s="2" customFormat="1" ht="39" customHeight="1" spans="1:19">
      <c r="A170" s="71">
        <v>31</v>
      </c>
      <c r="B170" s="72" t="s">
        <v>583</v>
      </c>
      <c r="C170" s="71" t="s">
        <v>515</v>
      </c>
      <c r="D170" s="71" t="s">
        <v>29</v>
      </c>
      <c r="E170" s="74" t="s">
        <v>344</v>
      </c>
      <c r="F170" s="71" t="s">
        <v>517</v>
      </c>
      <c r="G170" s="71" t="s">
        <v>518</v>
      </c>
      <c r="H170" s="71" t="s">
        <v>519</v>
      </c>
      <c r="I170" s="82">
        <v>5.4</v>
      </c>
      <c r="J170" s="81">
        <f t="shared" si="0"/>
        <v>61.56</v>
      </c>
      <c r="K170" s="71" t="s">
        <v>520</v>
      </c>
      <c r="L170" s="71">
        <v>56</v>
      </c>
      <c r="M170" s="71">
        <v>380</v>
      </c>
      <c r="N170" s="71" t="s">
        <v>584</v>
      </c>
      <c r="O170" s="71">
        <v>0.103</v>
      </c>
      <c r="P170" s="71">
        <v>56</v>
      </c>
      <c r="Q170" s="71"/>
      <c r="R170" s="100">
        <v>1</v>
      </c>
      <c r="S170" s="99"/>
    </row>
    <row r="171" s="2" customFormat="1" ht="39" customHeight="1" spans="1:19">
      <c r="A171" s="71">
        <v>32</v>
      </c>
      <c r="B171" s="72" t="s">
        <v>585</v>
      </c>
      <c r="C171" s="71" t="s">
        <v>515</v>
      </c>
      <c r="D171" s="71" t="s">
        <v>29</v>
      </c>
      <c r="E171" s="74" t="s">
        <v>344</v>
      </c>
      <c r="F171" s="71" t="s">
        <v>517</v>
      </c>
      <c r="G171" s="71" t="s">
        <v>518</v>
      </c>
      <c r="H171" s="71" t="s">
        <v>519</v>
      </c>
      <c r="I171" s="82">
        <v>0.9</v>
      </c>
      <c r="J171" s="81">
        <f t="shared" si="0"/>
        <v>10.26</v>
      </c>
      <c r="K171" s="71" t="s">
        <v>520</v>
      </c>
      <c r="L171" s="71">
        <v>38</v>
      </c>
      <c r="M171" s="71">
        <v>150</v>
      </c>
      <c r="N171" s="71" t="s">
        <v>586</v>
      </c>
      <c r="O171" s="71">
        <v>0.07</v>
      </c>
      <c r="P171" s="71">
        <v>38</v>
      </c>
      <c r="Q171" s="71"/>
      <c r="R171" s="100">
        <v>1</v>
      </c>
      <c r="S171" s="99"/>
    </row>
    <row r="172" s="2" customFormat="1" ht="39" customHeight="1" spans="1:19">
      <c r="A172" s="71">
        <v>33</v>
      </c>
      <c r="B172" s="72" t="s">
        <v>587</v>
      </c>
      <c r="C172" s="71" t="s">
        <v>515</v>
      </c>
      <c r="D172" s="71" t="s">
        <v>29</v>
      </c>
      <c r="E172" s="74" t="s">
        <v>344</v>
      </c>
      <c r="F172" s="71" t="s">
        <v>517</v>
      </c>
      <c r="G172" s="71" t="s">
        <v>518</v>
      </c>
      <c r="H172" s="71" t="s">
        <v>519</v>
      </c>
      <c r="I172" s="82">
        <v>0.335</v>
      </c>
      <c r="J172" s="81">
        <f t="shared" si="0"/>
        <v>3.819</v>
      </c>
      <c r="K172" s="71" t="s">
        <v>520</v>
      </c>
      <c r="L172" s="71">
        <v>18</v>
      </c>
      <c r="M172" s="71">
        <v>142</v>
      </c>
      <c r="N172" s="71" t="s">
        <v>588</v>
      </c>
      <c r="O172" s="71">
        <v>0.033</v>
      </c>
      <c r="P172" s="71">
        <v>18</v>
      </c>
      <c r="Q172" s="71"/>
      <c r="R172" s="100">
        <v>1</v>
      </c>
      <c r="S172" s="99"/>
    </row>
    <row r="173" s="2" customFormat="1" ht="39" customHeight="1" spans="1:19">
      <c r="A173" s="71">
        <v>34</v>
      </c>
      <c r="B173" s="72" t="s">
        <v>589</v>
      </c>
      <c r="C173" s="71" t="s">
        <v>515</v>
      </c>
      <c r="D173" s="71" t="s">
        <v>29</v>
      </c>
      <c r="E173" s="74" t="s">
        <v>344</v>
      </c>
      <c r="F173" s="71" t="s">
        <v>517</v>
      </c>
      <c r="G173" s="71" t="s">
        <v>518</v>
      </c>
      <c r="H173" s="71" t="s">
        <v>519</v>
      </c>
      <c r="I173" s="82">
        <v>2.771</v>
      </c>
      <c r="J173" s="81">
        <f t="shared" si="0"/>
        <v>31.5894</v>
      </c>
      <c r="K173" s="71" t="s">
        <v>520</v>
      </c>
      <c r="L173" s="71">
        <v>403</v>
      </c>
      <c r="M173" s="71">
        <v>2400</v>
      </c>
      <c r="N173" s="71" t="s">
        <v>590</v>
      </c>
      <c r="O173" s="71">
        <v>0.74</v>
      </c>
      <c r="P173" s="71">
        <v>403</v>
      </c>
      <c r="Q173" s="71"/>
      <c r="R173" s="100">
        <v>1</v>
      </c>
      <c r="S173" s="99"/>
    </row>
    <row r="174" s="2" customFormat="1" ht="39" customHeight="1" spans="1:19">
      <c r="A174" s="71">
        <v>35</v>
      </c>
      <c r="B174" s="72" t="s">
        <v>591</v>
      </c>
      <c r="C174" s="71" t="s">
        <v>515</v>
      </c>
      <c r="D174" s="71" t="s">
        <v>29</v>
      </c>
      <c r="E174" s="74" t="s">
        <v>344</v>
      </c>
      <c r="F174" s="71" t="s">
        <v>517</v>
      </c>
      <c r="G174" s="71" t="s">
        <v>518</v>
      </c>
      <c r="H174" s="71" t="s">
        <v>519</v>
      </c>
      <c r="I174" s="82">
        <v>0.52</v>
      </c>
      <c r="J174" s="81">
        <f t="shared" si="0"/>
        <v>5.928</v>
      </c>
      <c r="K174" s="71" t="s">
        <v>520</v>
      </c>
      <c r="L174" s="71">
        <v>20</v>
      </c>
      <c r="M174" s="71">
        <v>134</v>
      </c>
      <c r="N174" s="71" t="s">
        <v>592</v>
      </c>
      <c r="O174" s="71">
        <v>0.036</v>
      </c>
      <c r="P174" s="71">
        <v>20</v>
      </c>
      <c r="Q174" s="71"/>
      <c r="R174" s="100">
        <v>1</v>
      </c>
      <c r="S174" s="99"/>
    </row>
    <row r="175" s="2" customFormat="1" ht="39" customHeight="1" spans="1:19">
      <c r="A175" s="71">
        <v>36</v>
      </c>
      <c r="B175" s="72" t="s">
        <v>593</v>
      </c>
      <c r="C175" s="71" t="s">
        <v>515</v>
      </c>
      <c r="D175" s="71" t="s">
        <v>29</v>
      </c>
      <c r="E175" s="74" t="s">
        <v>283</v>
      </c>
      <c r="F175" s="71" t="s">
        <v>517</v>
      </c>
      <c r="G175" s="71" t="s">
        <v>518</v>
      </c>
      <c r="H175" s="71" t="s">
        <v>519</v>
      </c>
      <c r="I175" s="74">
        <v>0.8</v>
      </c>
      <c r="J175" s="81">
        <f t="shared" si="0"/>
        <v>9.12</v>
      </c>
      <c r="K175" s="71" t="s">
        <v>520</v>
      </c>
      <c r="L175" s="71">
        <v>42</v>
      </c>
      <c r="M175" s="71">
        <v>208</v>
      </c>
      <c r="N175" s="71" t="s">
        <v>594</v>
      </c>
      <c r="O175" s="71">
        <v>1</v>
      </c>
      <c r="P175" s="71">
        <v>42</v>
      </c>
      <c r="Q175" s="71"/>
      <c r="R175" s="100">
        <v>1</v>
      </c>
      <c r="S175" s="99"/>
    </row>
    <row r="176" s="2" customFormat="1" ht="39" customHeight="1" spans="1:19">
      <c r="A176" s="71">
        <v>37</v>
      </c>
      <c r="B176" s="72" t="s">
        <v>595</v>
      </c>
      <c r="C176" s="71" t="s">
        <v>515</v>
      </c>
      <c r="D176" s="71" t="s">
        <v>29</v>
      </c>
      <c r="E176" s="74" t="s">
        <v>359</v>
      </c>
      <c r="F176" s="71" t="s">
        <v>517</v>
      </c>
      <c r="G176" s="71" t="s">
        <v>518</v>
      </c>
      <c r="H176" s="71" t="s">
        <v>519</v>
      </c>
      <c r="I176" s="82">
        <v>5.51</v>
      </c>
      <c r="J176" s="81">
        <f t="shared" si="0"/>
        <v>62.814</v>
      </c>
      <c r="K176" s="71" t="s">
        <v>520</v>
      </c>
      <c r="L176" s="71">
        <v>40</v>
      </c>
      <c r="M176" s="71">
        <v>285</v>
      </c>
      <c r="N176" s="71" t="s">
        <v>596</v>
      </c>
      <c r="O176" s="71">
        <v>0.147</v>
      </c>
      <c r="P176" s="71">
        <v>40</v>
      </c>
      <c r="Q176" s="71"/>
      <c r="R176" s="100">
        <v>1</v>
      </c>
      <c r="S176" s="99"/>
    </row>
    <row r="177" s="2" customFormat="1" ht="39" customHeight="1" spans="1:19">
      <c r="A177" s="71">
        <v>38</v>
      </c>
      <c r="B177" s="72" t="s">
        <v>597</v>
      </c>
      <c r="C177" s="71" t="s">
        <v>515</v>
      </c>
      <c r="D177" s="71" t="s">
        <v>29</v>
      </c>
      <c r="E177" s="74" t="s">
        <v>598</v>
      </c>
      <c r="F177" s="71" t="s">
        <v>517</v>
      </c>
      <c r="G177" s="71" t="s">
        <v>518</v>
      </c>
      <c r="H177" s="71" t="s">
        <v>519</v>
      </c>
      <c r="I177" s="74">
        <v>1.2</v>
      </c>
      <c r="J177" s="81">
        <f t="shared" si="0"/>
        <v>13.68</v>
      </c>
      <c r="K177" s="71" t="s">
        <v>520</v>
      </c>
      <c r="L177" s="71">
        <v>51</v>
      </c>
      <c r="M177" s="71">
        <v>322</v>
      </c>
      <c r="N177" s="71" t="s">
        <v>599</v>
      </c>
      <c r="O177" s="83">
        <v>0.158</v>
      </c>
      <c r="P177" s="71">
        <v>51</v>
      </c>
      <c r="Q177" s="94" t="s">
        <v>600</v>
      </c>
      <c r="R177" s="100">
        <v>1</v>
      </c>
      <c r="S177" s="99"/>
    </row>
    <row r="178" s="2" customFormat="1" ht="39" customHeight="1" spans="1:19">
      <c r="A178" s="71">
        <v>39</v>
      </c>
      <c r="B178" s="72" t="s">
        <v>601</v>
      </c>
      <c r="C178" s="71" t="s">
        <v>515</v>
      </c>
      <c r="D178" s="71" t="s">
        <v>29</v>
      </c>
      <c r="E178" s="74" t="s">
        <v>598</v>
      </c>
      <c r="F178" s="71" t="s">
        <v>517</v>
      </c>
      <c r="G178" s="71" t="s">
        <v>518</v>
      </c>
      <c r="H178" s="71" t="s">
        <v>519</v>
      </c>
      <c r="I178" s="74">
        <v>2.2</v>
      </c>
      <c r="J178" s="81">
        <f t="shared" si="0"/>
        <v>25.08</v>
      </c>
      <c r="K178" s="71" t="s">
        <v>520</v>
      </c>
      <c r="L178" s="71">
        <v>45</v>
      </c>
      <c r="M178" s="71">
        <v>305</v>
      </c>
      <c r="N178" s="71" t="s">
        <v>602</v>
      </c>
      <c r="O178" s="89">
        <v>0.147</v>
      </c>
      <c r="P178" s="71">
        <v>45</v>
      </c>
      <c r="Q178" s="94" t="s">
        <v>600</v>
      </c>
      <c r="R178" s="100">
        <v>1</v>
      </c>
      <c r="S178" s="99"/>
    </row>
    <row r="179" s="2" customFormat="1" ht="39" customHeight="1" spans="1:19">
      <c r="A179" s="71">
        <v>40</v>
      </c>
      <c r="B179" s="72" t="s">
        <v>603</v>
      </c>
      <c r="C179" s="71" t="s">
        <v>515</v>
      </c>
      <c r="D179" s="71" t="s">
        <v>29</v>
      </c>
      <c r="E179" s="74" t="s">
        <v>598</v>
      </c>
      <c r="F179" s="71" t="s">
        <v>517</v>
      </c>
      <c r="G179" s="71" t="s">
        <v>518</v>
      </c>
      <c r="H179" s="71" t="s">
        <v>519</v>
      </c>
      <c r="I179" s="74">
        <v>4.5</v>
      </c>
      <c r="J179" s="81">
        <f t="shared" si="0"/>
        <v>51.3</v>
      </c>
      <c r="K179" s="71" t="s">
        <v>520</v>
      </c>
      <c r="L179" s="71">
        <v>51</v>
      </c>
      <c r="M179" s="71">
        <v>322</v>
      </c>
      <c r="N179" s="71" t="s">
        <v>599</v>
      </c>
      <c r="O179" s="83">
        <v>0.158</v>
      </c>
      <c r="P179" s="71">
        <v>51</v>
      </c>
      <c r="Q179" s="94" t="s">
        <v>600</v>
      </c>
      <c r="R179" s="100">
        <v>1</v>
      </c>
      <c r="S179" s="99"/>
    </row>
    <row r="180" s="2" customFormat="1" ht="39" customHeight="1" spans="1:19">
      <c r="A180" s="71">
        <v>41</v>
      </c>
      <c r="B180" s="72" t="s">
        <v>604</v>
      </c>
      <c r="C180" s="71" t="s">
        <v>515</v>
      </c>
      <c r="D180" s="71" t="s">
        <v>29</v>
      </c>
      <c r="E180" s="74" t="s">
        <v>605</v>
      </c>
      <c r="F180" s="71" t="s">
        <v>517</v>
      </c>
      <c r="G180" s="71" t="s">
        <v>518</v>
      </c>
      <c r="H180" s="71" t="s">
        <v>519</v>
      </c>
      <c r="I180" s="74">
        <v>2.548</v>
      </c>
      <c r="J180" s="81">
        <f t="shared" si="0"/>
        <v>29.0472</v>
      </c>
      <c r="K180" s="71" t="s">
        <v>520</v>
      </c>
      <c r="L180" s="90">
        <v>43</v>
      </c>
      <c r="M180" s="91">
        <v>652</v>
      </c>
      <c r="N180" s="92" t="s">
        <v>606</v>
      </c>
      <c r="O180" s="93">
        <v>0.066</v>
      </c>
      <c r="P180" s="91">
        <v>43</v>
      </c>
      <c r="Q180" s="91" t="s">
        <v>607</v>
      </c>
      <c r="R180" s="102">
        <v>1</v>
      </c>
      <c r="S180" s="99"/>
    </row>
    <row r="181" s="2" customFormat="1" ht="39" customHeight="1" spans="1:19">
      <c r="A181" s="71">
        <v>42</v>
      </c>
      <c r="B181" s="72" t="s">
        <v>608</v>
      </c>
      <c r="C181" s="71" t="s">
        <v>515</v>
      </c>
      <c r="D181" s="71" t="s">
        <v>29</v>
      </c>
      <c r="E181" s="74" t="s">
        <v>605</v>
      </c>
      <c r="F181" s="71" t="s">
        <v>517</v>
      </c>
      <c r="G181" s="71" t="s">
        <v>518</v>
      </c>
      <c r="H181" s="71" t="s">
        <v>519</v>
      </c>
      <c r="I181" s="74">
        <v>0.7</v>
      </c>
      <c r="J181" s="81">
        <f t="shared" si="0"/>
        <v>7.98</v>
      </c>
      <c r="K181" s="71" t="s">
        <v>520</v>
      </c>
      <c r="L181" s="90">
        <v>10</v>
      </c>
      <c r="M181" s="94">
        <v>162</v>
      </c>
      <c r="N181" s="92" t="s">
        <v>609</v>
      </c>
      <c r="O181" s="95">
        <v>0.061</v>
      </c>
      <c r="P181" s="94">
        <v>10</v>
      </c>
      <c r="Q181" s="94" t="s">
        <v>600</v>
      </c>
      <c r="R181" s="102">
        <v>1</v>
      </c>
      <c r="S181" s="99"/>
    </row>
    <row r="182" s="2" customFormat="1" ht="39" customHeight="1" spans="1:19">
      <c r="A182" s="71">
        <v>43</v>
      </c>
      <c r="B182" s="72" t="s">
        <v>610</v>
      </c>
      <c r="C182" s="71" t="s">
        <v>515</v>
      </c>
      <c r="D182" s="71" t="s">
        <v>29</v>
      </c>
      <c r="E182" s="74" t="s">
        <v>605</v>
      </c>
      <c r="F182" s="71" t="s">
        <v>517</v>
      </c>
      <c r="G182" s="71" t="s">
        <v>518</v>
      </c>
      <c r="H182" s="71" t="s">
        <v>519</v>
      </c>
      <c r="I182" s="74">
        <v>1</v>
      </c>
      <c r="J182" s="81">
        <f t="shared" si="0"/>
        <v>11.4</v>
      </c>
      <c r="K182" s="71" t="s">
        <v>520</v>
      </c>
      <c r="L182" s="90">
        <v>12</v>
      </c>
      <c r="M182" s="94">
        <v>165</v>
      </c>
      <c r="N182" s="92" t="s">
        <v>611</v>
      </c>
      <c r="O182" s="95">
        <v>0.072</v>
      </c>
      <c r="P182" s="94">
        <v>12</v>
      </c>
      <c r="Q182" s="94" t="s">
        <v>600</v>
      </c>
      <c r="R182" s="102">
        <v>1</v>
      </c>
      <c r="S182" s="99"/>
    </row>
    <row r="183" s="2" customFormat="1" ht="39" customHeight="1" spans="1:19">
      <c r="A183" s="71">
        <v>44</v>
      </c>
      <c r="B183" s="72" t="s">
        <v>612</v>
      </c>
      <c r="C183" s="71" t="s">
        <v>515</v>
      </c>
      <c r="D183" s="71" t="s">
        <v>29</v>
      </c>
      <c r="E183" s="74" t="s">
        <v>605</v>
      </c>
      <c r="F183" s="71" t="s">
        <v>517</v>
      </c>
      <c r="G183" s="71" t="s">
        <v>518</v>
      </c>
      <c r="H183" s="71" t="s">
        <v>519</v>
      </c>
      <c r="I183" s="74">
        <v>0.591</v>
      </c>
      <c r="J183" s="81">
        <f t="shared" si="0"/>
        <v>6.7374</v>
      </c>
      <c r="K183" s="71" t="s">
        <v>520</v>
      </c>
      <c r="L183" s="90">
        <v>7</v>
      </c>
      <c r="M183" s="94">
        <v>131</v>
      </c>
      <c r="N183" s="92" t="s">
        <v>613</v>
      </c>
      <c r="O183" s="95">
        <v>0.053</v>
      </c>
      <c r="P183" s="94">
        <v>7</v>
      </c>
      <c r="Q183" s="94" t="s">
        <v>614</v>
      </c>
      <c r="R183" s="102">
        <v>1</v>
      </c>
      <c r="S183" s="99"/>
    </row>
    <row r="184" s="2" customFormat="1" ht="39" customHeight="1" spans="1:19">
      <c r="A184" s="71">
        <v>45</v>
      </c>
      <c r="B184" s="72" t="s">
        <v>615</v>
      </c>
      <c r="C184" s="71" t="s">
        <v>515</v>
      </c>
      <c r="D184" s="71" t="s">
        <v>29</v>
      </c>
      <c r="E184" s="74" t="s">
        <v>605</v>
      </c>
      <c r="F184" s="71" t="s">
        <v>517</v>
      </c>
      <c r="G184" s="71" t="s">
        <v>518</v>
      </c>
      <c r="H184" s="71" t="s">
        <v>519</v>
      </c>
      <c r="I184" s="74">
        <v>0.306</v>
      </c>
      <c r="J184" s="81">
        <f t="shared" si="0"/>
        <v>3.4884</v>
      </c>
      <c r="K184" s="71" t="s">
        <v>520</v>
      </c>
      <c r="L184" s="90">
        <v>15</v>
      </c>
      <c r="M184" s="94">
        <v>109</v>
      </c>
      <c r="N184" s="92" t="s">
        <v>616</v>
      </c>
      <c r="O184" s="95">
        <v>0.137</v>
      </c>
      <c r="P184" s="94">
        <v>15</v>
      </c>
      <c r="Q184" s="94" t="s">
        <v>600</v>
      </c>
      <c r="R184" s="102">
        <v>1</v>
      </c>
      <c r="S184" s="99"/>
    </row>
    <row r="185" s="2" customFormat="1" ht="39" customHeight="1" spans="1:19">
      <c r="A185" s="71">
        <v>46</v>
      </c>
      <c r="B185" s="72" t="s">
        <v>617</v>
      </c>
      <c r="C185" s="71" t="s">
        <v>515</v>
      </c>
      <c r="D185" s="71" t="s">
        <v>29</v>
      </c>
      <c r="E185" s="74" t="s">
        <v>618</v>
      </c>
      <c r="F185" s="71" t="s">
        <v>517</v>
      </c>
      <c r="G185" s="71" t="s">
        <v>518</v>
      </c>
      <c r="H185" s="71" t="s">
        <v>519</v>
      </c>
      <c r="I185" s="74">
        <v>1.1</v>
      </c>
      <c r="J185" s="81">
        <f t="shared" si="0"/>
        <v>12.54</v>
      </c>
      <c r="K185" s="71" t="s">
        <v>520</v>
      </c>
      <c r="L185" s="71">
        <v>25</v>
      </c>
      <c r="M185" s="71">
        <v>127</v>
      </c>
      <c r="N185" s="71" t="s">
        <v>619</v>
      </c>
      <c r="O185" s="89">
        <v>0.164</v>
      </c>
      <c r="P185" s="71">
        <v>25</v>
      </c>
      <c r="Q185" s="71" t="s">
        <v>347</v>
      </c>
      <c r="R185" s="100">
        <v>1</v>
      </c>
      <c r="S185" s="99"/>
    </row>
    <row r="186" s="2" customFormat="1" ht="39" customHeight="1" spans="1:19">
      <c r="A186" s="71">
        <v>47</v>
      </c>
      <c r="B186" s="72" t="s">
        <v>620</v>
      </c>
      <c r="C186" s="71" t="s">
        <v>515</v>
      </c>
      <c r="D186" s="71" t="s">
        <v>29</v>
      </c>
      <c r="E186" s="74" t="s">
        <v>618</v>
      </c>
      <c r="F186" s="71" t="s">
        <v>517</v>
      </c>
      <c r="G186" s="71" t="s">
        <v>518</v>
      </c>
      <c r="H186" s="71" t="s">
        <v>519</v>
      </c>
      <c r="I186" s="74">
        <v>1</v>
      </c>
      <c r="J186" s="81">
        <f t="shared" si="0"/>
        <v>11.4</v>
      </c>
      <c r="K186" s="71" t="s">
        <v>520</v>
      </c>
      <c r="L186" s="71">
        <v>17</v>
      </c>
      <c r="M186" s="71">
        <v>119</v>
      </c>
      <c r="N186" s="71" t="s">
        <v>621</v>
      </c>
      <c r="O186" s="89">
        <v>0.125</v>
      </c>
      <c r="P186" s="71">
        <v>17</v>
      </c>
      <c r="Q186" s="71" t="s">
        <v>347</v>
      </c>
      <c r="R186" s="100">
        <v>1</v>
      </c>
      <c r="S186" s="99"/>
    </row>
    <row r="187" s="2" customFormat="1" ht="39" customHeight="1" spans="1:19">
      <c r="A187" s="71">
        <v>48</v>
      </c>
      <c r="B187" s="72" t="s">
        <v>622</v>
      </c>
      <c r="C187" s="71" t="s">
        <v>515</v>
      </c>
      <c r="D187" s="71" t="s">
        <v>29</v>
      </c>
      <c r="E187" s="73" t="s">
        <v>618</v>
      </c>
      <c r="F187" s="71" t="s">
        <v>517</v>
      </c>
      <c r="G187" s="71" t="s">
        <v>518</v>
      </c>
      <c r="H187" s="71" t="s">
        <v>519</v>
      </c>
      <c r="I187" s="71">
        <v>0.5</v>
      </c>
      <c r="J187" s="81">
        <f t="shared" si="0"/>
        <v>5.7</v>
      </c>
      <c r="K187" s="71" t="s">
        <v>520</v>
      </c>
      <c r="L187" s="71">
        <v>15</v>
      </c>
      <c r="M187" s="71">
        <v>111</v>
      </c>
      <c r="N187" s="71" t="s">
        <v>623</v>
      </c>
      <c r="O187" s="89">
        <v>0.119</v>
      </c>
      <c r="P187" s="71">
        <v>15</v>
      </c>
      <c r="Q187" s="71" t="s">
        <v>347</v>
      </c>
      <c r="R187" s="100">
        <v>1</v>
      </c>
      <c r="S187" s="99"/>
    </row>
    <row r="188" s="2" customFormat="1" ht="39" customHeight="1" spans="1:19">
      <c r="A188" s="71">
        <v>49</v>
      </c>
      <c r="B188" s="72" t="s">
        <v>624</v>
      </c>
      <c r="C188" s="71" t="s">
        <v>515</v>
      </c>
      <c r="D188" s="71" t="s">
        <v>29</v>
      </c>
      <c r="E188" s="73" t="s">
        <v>618</v>
      </c>
      <c r="F188" s="71" t="s">
        <v>517</v>
      </c>
      <c r="G188" s="71" t="s">
        <v>518</v>
      </c>
      <c r="H188" s="71" t="s">
        <v>519</v>
      </c>
      <c r="I188" s="71">
        <v>2</v>
      </c>
      <c r="J188" s="81">
        <f t="shared" si="0"/>
        <v>22.8</v>
      </c>
      <c r="K188" s="71" t="s">
        <v>520</v>
      </c>
      <c r="L188" s="71">
        <v>22</v>
      </c>
      <c r="M188" s="71">
        <v>102</v>
      </c>
      <c r="N188" s="71" t="s">
        <v>625</v>
      </c>
      <c r="O188" s="89">
        <v>0.177</v>
      </c>
      <c r="P188" s="71">
        <v>22</v>
      </c>
      <c r="Q188" s="71" t="s">
        <v>347</v>
      </c>
      <c r="R188" s="100">
        <v>1</v>
      </c>
      <c r="S188" s="99"/>
    </row>
    <row r="189" s="2" customFormat="1" ht="39" customHeight="1" spans="1:19">
      <c r="A189" s="71">
        <v>50</v>
      </c>
      <c r="B189" s="72" t="s">
        <v>626</v>
      </c>
      <c r="C189" s="71" t="s">
        <v>515</v>
      </c>
      <c r="D189" s="71" t="s">
        <v>29</v>
      </c>
      <c r="E189" s="73" t="s">
        <v>618</v>
      </c>
      <c r="F189" s="71" t="s">
        <v>517</v>
      </c>
      <c r="G189" s="71" t="s">
        <v>518</v>
      </c>
      <c r="H189" s="71" t="s">
        <v>519</v>
      </c>
      <c r="I189" s="71">
        <v>0.31</v>
      </c>
      <c r="J189" s="81">
        <f t="shared" si="0"/>
        <v>3.534</v>
      </c>
      <c r="K189" s="71" t="s">
        <v>520</v>
      </c>
      <c r="L189" s="71">
        <v>11</v>
      </c>
      <c r="M189" s="71">
        <v>172</v>
      </c>
      <c r="N189" s="71" t="s">
        <v>627</v>
      </c>
      <c r="O189" s="83">
        <v>0.06</v>
      </c>
      <c r="P189" s="71">
        <v>11</v>
      </c>
      <c r="Q189" s="71" t="s">
        <v>347</v>
      </c>
      <c r="R189" s="100">
        <v>1</v>
      </c>
      <c r="S189" s="99"/>
    </row>
    <row r="190" s="2" customFormat="1" ht="39" customHeight="1" spans="1:19">
      <c r="A190" s="71">
        <v>51</v>
      </c>
      <c r="B190" s="72" t="s">
        <v>628</v>
      </c>
      <c r="C190" s="71" t="s">
        <v>515</v>
      </c>
      <c r="D190" s="71" t="s">
        <v>29</v>
      </c>
      <c r="E190" s="73" t="s">
        <v>629</v>
      </c>
      <c r="F190" s="71" t="s">
        <v>517</v>
      </c>
      <c r="G190" s="71" t="s">
        <v>518</v>
      </c>
      <c r="H190" s="71" t="s">
        <v>519</v>
      </c>
      <c r="I190" s="71">
        <v>0.42</v>
      </c>
      <c r="J190" s="81">
        <f t="shared" si="0"/>
        <v>4.788</v>
      </c>
      <c r="K190" s="71" t="s">
        <v>520</v>
      </c>
      <c r="L190" s="71">
        <v>38</v>
      </c>
      <c r="M190" s="71">
        <v>260</v>
      </c>
      <c r="N190" s="71" t="s">
        <v>630</v>
      </c>
      <c r="O190" s="83">
        <v>0.16</v>
      </c>
      <c r="P190" s="71">
        <v>38</v>
      </c>
      <c r="Q190" s="71" t="s">
        <v>631</v>
      </c>
      <c r="R190" s="100">
        <v>1</v>
      </c>
      <c r="S190" s="99"/>
    </row>
    <row r="191" s="2" customFormat="1" ht="39" customHeight="1" spans="1:19">
      <c r="A191" s="71">
        <v>52</v>
      </c>
      <c r="B191" s="72" t="s">
        <v>632</v>
      </c>
      <c r="C191" s="71" t="s">
        <v>515</v>
      </c>
      <c r="D191" s="71" t="s">
        <v>29</v>
      </c>
      <c r="E191" s="73" t="s">
        <v>629</v>
      </c>
      <c r="F191" s="71" t="s">
        <v>517</v>
      </c>
      <c r="G191" s="71" t="s">
        <v>518</v>
      </c>
      <c r="H191" s="71" t="s">
        <v>519</v>
      </c>
      <c r="I191" s="71">
        <v>0.6</v>
      </c>
      <c r="J191" s="81">
        <f t="shared" si="0"/>
        <v>6.84</v>
      </c>
      <c r="K191" s="71" t="s">
        <v>520</v>
      </c>
      <c r="L191" s="71">
        <v>10</v>
      </c>
      <c r="M191" s="71">
        <v>102</v>
      </c>
      <c r="N191" s="71" t="s">
        <v>633</v>
      </c>
      <c r="O191" s="83">
        <v>0.04</v>
      </c>
      <c r="P191" s="71">
        <v>10</v>
      </c>
      <c r="Q191" s="71" t="s">
        <v>631</v>
      </c>
      <c r="R191" s="100">
        <v>1</v>
      </c>
      <c r="S191" s="99"/>
    </row>
    <row r="192" s="2" customFormat="1" ht="39" customHeight="1" spans="1:19">
      <c r="A192" s="71">
        <v>53</v>
      </c>
      <c r="B192" s="72" t="s">
        <v>634</v>
      </c>
      <c r="C192" s="71" t="s">
        <v>515</v>
      </c>
      <c r="D192" s="71" t="s">
        <v>29</v>
      </c>
      <c r="E192" s="73" t="s">
        <v>629</v>
      </c>
      <c r="F192" s="71" t="s">
        <v>517</v>
      </c>
      <c r="G192" s="71" t="s">
        <v>518</v>
      </c>
      <c r="H192" s="71" t="s">
        <v>519</v>
      </c>
      <c r="I192" s="71">
        <v>0.5</v>
      </c>
      <c r="J192" s="81">
        <f t="shared" si="0"/>
        <v>5.7</v>
      </c>
      <c r="K192" s="71" t="s">
        <v>520</v>
      </c>
      <c r="L192" s="71">
        <v>13</v>
      </c>
      <c r="M192" s="71">
        <v>140</v>
      </c>
      <c r="N192" s="71" t="s">
        <v>635</v>
      </c>
      <c r="O192" s="83">
        <v>0.06</v>
      </c>
      <c r="P192" s="71">
        <v>13</v>
      </c>
      <c r="Q192" s="71" t="s">
        <v>147</v>
      </c>
      <c r="R192" s="100">
        <v>1</v>
      </c>
      <c r="S192" s="99"/>
    </row>
    <row r="193" s="2" customFormat="1" ht="39" customHeight="1" spans="1:19">
      <c r="A193" s="71">
        <v>54</v>
      </c>
      <c r="B193" s="72" t="s">
        <v>636</v>
      </c>
      <c r="C193" s="71" t="s">
        <v>515</v>
      </c>
      <c r="D193" s="71" t="s">
        <v>29</v>
      </c>
      <c r="E193" s="73" t="s">
        <v>629</v>
      </c>
      <c r="F193" s="71" t="s">
        <v>517</v>
      </c>
      <c r="G193" s="71" t="s">
        <v>518</v>
      </c>
      <c r="H193" s="71" t="s">
        <v>519</v>
      </c>
      <c r="I193" s="71">
        <v>1.264</v>
      </c>
      <c r="J193" s="81">
        <f t="shared" si="0"/>
        <v>14.4096</v>
      </c>
      <c r="K193" s="71" t="s">
        <v>520</v>
      </c>
      <c r="L193" s="71">
        <v>30</v>
      </c>
      <c r="M193" s="71">
        <v>226</v>
      </c>
      <c r="N193" s="71" t="s">
        <v>637</v>
      </c>
      <c r="O193" s="83">
        <v>0.13</v>
      </c>
      <c r="P193" s="71">
        <v>30</v>
      </c>
      <c r="Q193" s="71" t="s">
        <v>638</v>
      </c>
      <c r="R193" s="100">
        <v>1</v>
      </c>
      <c r="S193" s="99"/>
    </row>
    <row r="194" s="2" customFormat="1" ht="39" customHeight="1" spans="1:19">
      <c r="A194" s="71">
        <v>55</v>
      </c>
      <c r="B194" s="72" t="s">
        <v>639</v>
      </c>
      <c r="C194" s="71" t="s">
        <v>515</v>
      </c>
      <c r="D194" s="71" t="s">
        <v>29</v>
      </c>
      <c r="E194" s="73" t="s">
        <v>640</v>
      </c>
      <c r="F194" s="71" t="s">
        <v>517</v>
      </c>
      <c r="G194" s="71" t="s">
        <v>518</v>
      </c>
      <c r="H194" s="71" t="s">
        <v>519</v>
      </c>
      <c r="I194" s="71">
        <v>0.32</v>
      </c>
      <c r="J194" s="81">
        <f t="shared" si="0"/>
        <v>3.648</v>
      </c>
      <c r="K194" s="71" t="s">
        <v>520</v>
      </c>
      <c r="L194" s="71">
        <v>16</v>
      </c>
      <c r="M194" s="71">
        <v>150</v>
      </c>
      <c r="N194" s="71" t="s">
        <v>641</v>
      </c>
      <c r="O194" s="89">
        <v>0.0964</v>
      </c>
      <c r="P194" s="71">
        <v>16</v>
      </c>
      <c r="Q194" s="71">
        <v>500</v>
      </c>
      <c r="R194" s="100">
        <v>1</v>
      </c>
      <c r="S194" s="99"/>
    </row>
    <row r="195" s="2" customFormat="1" ht="39" customHeight="1" spans="1:19">
      <c r="A195" s="71">
        <v>56</v>
      </c>
      <c r="B195" s="72" t="s">
        <v>642</v>
      </c>
      <c r="C195" s="71" t="s">
        <v>515</v>
      </c>
      <c r="D195" s="71" t="s">
        <v>29</v>
      </c>
      <c r="E195" s="73" t="s">
        <v>640</v>
      </c>
      <c r="F195" s="71" t="s">
        <v>517</v>
      </c>
      <c r="G195" s="71" t="s">
        <v>518</v>
      </c>
      <c r="H195" s="71" t="s">
        <v>519</v>
      </c>
      <c r="I195" s="71">
        <v>0.34</v>
      </c>
      <c r="J195" s="81">
        <f t="shared" si="0"/>
        <v>3.876</v>
      </c>
      <c r="K195" s="71" t="s">
        <v>520</v>
      </c>
      <c r="L195" s="71">
        <v>14</v>
      </c>
      <c r="M195" s="71">
        <v>186</v>
      </c>
      <c r="N195" s="71" t="s">
        <v>643</v>
      </c>
      <c r="O195" s="89">
        <v>0.07</v>
      </c>
      <c r="P195" s="71">
        <v>14</v>
      </c>
      <c r="Q195" s="71">
        <v>500</v>
      </c>
      <c r="R195" s="100">
        <v>1</v>
      </c>
      <c r="S195" s="99"/>
    </row>
    <row r="196" s="2" customFormat="1" ht="39" customHeight="1" spans="1:19">
      <c r="A196" s="71">
        <v>57</v>
      </c>
      <c r="B196" s="72" t="s">
        <v>644</v>
      </c>
      <c r="C196" s="71" t="s">
        <v>515</v>
      </c>
      <c r="D196" s="71" t="s">
        <v>29</v>
      </c>
      <c r="E196" s="73" t="s">
        <v>640</v>
      </c>
      <c r="F196" s="71" t="s">
        <v>517</v>
      </c>
      <c r="G196" s="71" t="s">
        <v>518</v>
      </c>
      <c r="H196" s="71" t="s">
        <v>519</v>
      </c>
      <c r="I196" s="71">
        <v>0.95</v>
      </c>
      <c r="J196" s="81">
        <f t="shared" si="0"/>
        <v>10.83</v>
      </c>
      <c r="K196" s="71" t="s">
        <v>520</v>
      </c>
      <c r="L196" s="71">
        <v>27</v>
      </c>
      <c r="M196" s="71">
        <v>174</v>
      </c>
      <c r="N196" s="71" t="s">
        <v>645</v>
      </c>
      <c r="O196" s="89">
        <v>0.1552</v>
      </c>
      <c r="P196" s="71">
        <v>27</v>
      </c>
      <c r="Q196" s="71">
        <v>1000</v>
      </c>
      <c r="R196" s="100">
        <v>1</v>
      </c>
      <c r="S196" s="99"/>
    </row>
    <row r="197" s="2" customFormat="1" ht="39" customHeight="1" spans="1:19">
      <c r="A197" s="71">
        <v>58</v>
      </c>
      <c r="B197" s="72" t="s">
        <v>646</v>
      </c>
      <c r="C197" s="71" t="s">
        <v>515</v>
      </c>
      <c r="D197" s="71" t="s">
        <v>29</v>
      </c>
      <c r="E197" s="73" t="s">
        <v>640</v>
      </c>
      <c r="F197" s="71" t="s">
        <v>517</v>
      </c>
      <c r="G197" s="71" t="s">
        <v>518</v>
      </c>
      <c r="H197" s="71" t="s">
        <v>519</v>
      </c>
      <c r="I197" s="71">
        <v>0.7</v>
      </c>
      <c r="J197" s="81">
        <f t="shared" si="0"/>
        <v>7.98</v>
      </c>
      <c r="K197" s="71" t="s">
        <v>520</v>
      </c>
      <c r="L197" s="71">
        <v>8</v>
      </c>
      <c r="M197" s="71">
        <v>117</v>
      </c>
      <c r="N197" s="71" t="s">
        <v>647</v>
      </c>
      <c r="O197" s="89">
        <v>0.0664</v>
      </c>
      <c r="P197" s="71">
        <v>8</v>
      </c>
      <c r="Q197" s="71">
        <v>800</v>
      </c>
      <c r="R197" s="100">
        <v>1</v>
      </c>
      <c r="S197" s="99"/>
    </row>
    <row r="198" s="2" customFormat="1" ht="39" customHeight="1" spans="1:19">
      <c r="A198" s="71">
        <v>59</v>
      </c>
      <c r="B198" s="72" t="s">
        <v>648</v>
      </c>
      <c r="C198" s="71" t="s">
        <v>515</v>
      </c>
      <c r="D198" s="71" t="s">
        <v>29</v>
      </c>
      <c r="E198" s="73" t="s">
        <v>649</v>
      </c>
      <c r="F198" s="71" t="s">
        <v>517</v>
      </c>
      <c r="G198" s="71" t="s">
        <v>518</v>
      </c>
      <c r="H198" s="71" t="s">
        <v>519</v>
      </c>
      <c r="I198" s="71">
        <v>1.7</v>
      </c>
      <c r="J198" s="81">
        <f t="shared" si="0"/>
        <v>19.38</v>
      </c>
      <c r="K198" s="71" t="s">
        <v>520</v>
      </c>
      <c r="L198" s="71">
        <v>10</v>
      </c>
      <c r="M198" s="71">
        <v>105</v>
      </c>
      <c r="N198" s="71" t="s">
        <v>650</v>
      </c>
      <c r="O198" s="83">
        <v>0.09</v>
      </c>
      <c r="P198" s="71">
        <v>10</v>
      </c>
      <c r="Q198" s="71" t="s">
        <v>651</v>
      </c>
      <c r="R198" s="100">
        <v>1</v>
      </c>
      <c r="S198" s="99"/>
    </row>
    <row r="199" s="2" customFormat="1" ht="39" customHeight="1" spans="1:19">
      <c r="A199" s="71">
        <v>60</v>
      </c>
      <c r="B199" s="72" t="s">
        <v>652</v>
      </c>
      <c r="C199" s="71" t="s">
        <v>515</v>
      </c>
      <c r="D199" s="71" t="s">
        <v>29</v>
      </c>
      <c r="E199" s="73" t="s">
        <v>649</v>
      </c>
      <c r="F199" s="71" t="s">
        <v>517</v>
      </c>
      <c r="G199" s="71" t="s">
        <v>518</v>
      </c>
      <c r="H199" s="71" t="s">
        <v>519</v>
      </c>
      <c r="I199" s="71">
        <v>0.8</v>
      </c>
      <c r="J199" s="81">
        <f t="shared" si="0"/>
        <v>9.12</v>
      </c>
      <c r="K199" s="71" t="s">
        <v>520</v>
      </c>
      <c r="L199" s="71">
        <v>6</v>
      </c>
      <c r="M199" s="71">
        <v>95</v>
      </c>
      <c r="N199" s="71" t="s">
        <v>653</v>
      </c>
      <c r="O199" s="83">
        <v>0.06</v>
      </c>
      <c r="P199" s="71">
        <v>6</v>
      </c>
      <c r="Q199" s="71" t="s">
        <v>651</v>
      </c>
      <c r="R199" s="100">
        <v>1</v>
      </c>
      <c r="S199" s="99"/>
    </row>
    <row r="200" s="2" customFormat="1" ht="39" customHeight="1" spans="1:19">
      <c r="A200" s="71">
        <v>61</v>
      </c>
      <c r="B200" s="72" t="s">
        <v>654</v>
      </c>
      <c r="C200" s="71" t="s">
        <v>515</v>
      </c>
      <c r="D200" s="71" t="s">
        <v>29</v>
      </c>
      <c r="E200" s="73" t="s">
        <v>649</v>
      </c>
      <c r="F200" s="71" t="s">
        <v>517</v>
      </c>
      <c r="G200" s="71" t="s">
        <v>518</v>
      </c>
      <c r="H200" s="71" t="s">
        <v>519</v>
      </c>
      <c r="I200" s="71">
        <v>1.8</v>
      </c>
      <c r="J200" s="81">
        <f t="shared" si="0"/>
        <v>20.52</v>
      </c>
      <c r="K200" s="71" t="s">
        <v>520</v>
      </c>
      <c r="L200" s="71">
        <v>29</v>
      </c>
      <c r="M200" s="71">
        <v>312</v>
      </c>
      <c r="N200" s="71" t="s">
        <v>655</v>
      </c>
      <c r="O200" s="83">
        <v>0.09</v>
      </c>
      <c r="P200" s="71">
        <v>29</v>
      </c>
      <c r="Q200" s="71" t="s">
        <v>651</v>
      </c>
      <c r="R200" s="100">
        <v>1</v>
      </c>
      <c r="S200" s="99"/>
    </row>
    <row r="201" s="2" customFormat="1" ht="39" customHeight="1" spans="1:19">
      <c r="A201" s="71">
        <v>62</v>
      </c>
      <c r="B201" s="72" t="s">
        <v>656</v>
      </c>
      <c r="C201" s="71" t="s">
        <v>515</v>
      </c>
      <c r="D201" s="71" t="s">
        <v>29</v>
      </c>
      <c r="E201" s="73" t="s">
        <v>657</v>
      </c>
      <c r="F201" s="71" t="s">
        <v>517</v>
      </c>
      <c r="G201" s="71" t="s">
        <v>518</v>
      </c>
      <c r="H201" s="71" t="s">
        <v>519</v>
      </c>
      <c r="I201" s="71">
        <v>0.935</v>
      </c>
      <c r="J201" s="81">
        <f t="shared" si="0"/>
        <v>10.659</v>
      </c>
      <c r="K201" s="71" t="s">
        <v>520</v>
      </c>
      <c r="L201" s="71">
        <v>10</v>
      </c>
      <c r="M201" s="71">
        <v>150</v>
      </c>
      <c r="N201" s="71" t="s">
        <v>658</v>
      </c>
      <c r="O201" s="83">
        <v>1</v>
      </c>
      <c r="P201" s="71">
        <v>10</v>
      </c>
      <c r="Q201" s="71">
        <v>120</v>
      </c>
      <c r="R201" s="100">
        <v>1</v>
      </c>
      <c r="S201" s="99"/>
    </row>
    <row r="202" s="2" customFormat="1" ht="39" customHeight="1" spans="1:19">
      <c r="A202" s="71">
        <v>63</v>
      </c>
      <c r="B202" s="72" t="s">
        <v>659</v>
      </c>
      <c r="C202" s="71" t="s">
        <v>515</v>
      </c>
      <c r="D202" s="71" t="s">
        <v>29</v>
      </c>
      <c r="E202" s="73" t="s">
        <v>657</v>
      </c>
      <c r="F202" s="71" t="s">
        <v>517</v>
      </c>
      <c r="G202" s="71" t="s">
        <v>518</v>
      </c>
      <c r="H202" s="71" t="s">
        <v>519</v>
      </c>
      <c r="I202" s="71">
        <v>0.743</v>
      </c>
      <c r="J202" s="81">
        <f t="shared" si="0"/>
        <v>8.4702</v>
      </c>
      <c r="K202" s="71" t="s">
        <v>520</v>
      </c>
      <c r="L202" s="71">
        <v>11</v>
      </c>
      <c r="M202" s="71">
        <v>140</v>
      </c>
      <c r="N202" s="71" t="s">
        <v>660</v>
      </c>
      <c r="O202" s="83">
        <v>1</v>
      </c>
      <c r="P202" s="71">
        <v>11</v>
      </c>
      <c r="Q202" s="71">
        <v>120</v>
      </c>
      <c r="R202" s="100">
        <v>1</v>
      </c>
      <c r="S202" s="99"/>
    </row>
    <row r="203" s="2" customFormat="1" ht="39" customHeight="1" spans="1:19">
      <c r="A203" s="71">
        <v>64</v>
      </c>
      <c r="B203" s="72" t="s">
        <v>661</v>
      </c>
      <c r="C203" s="71" t="s">
        <v>515</v>
      </c>
      <c r="D203" s="71" t="s">
        <v>29</v>
      </c>
      <c r="E203" s="73" t="s">
        <v>657</v>
      </c>
      <c r="F203" s="71" t="s">
        <v>517</v>
      </c>
      <c r="G203" s="71" t="s">
        <v>518</v>
      </c>
      <c r="H203" s="71" t="s">
        <v>519</v>
      </c>
      <c r="I203" s="71">
        <v>0.518</v>
      </c>
      <c r="J203" s="81">
        <f t="shared" si="0"/>
        <v>5.9052</v>
      </c>
      <c r="K203" s="71" t="s">
        <v>520</v>
      </c>
      <c r="L203" s="71">
        <v>16</v>
      </c>
      <c r="M203" s="71">
        <v>180</v>
      </c>
      <c r="N203" s="71" t="s">
        <v>662</v>
      </c>
      <c r="O203" s="83">
        <v>1</v>
      </c>
      <c r="P203" s="71">
        <v>16</v>
      </c>
      <c r="Q203" s="71">
        <v>120</v>
      </c>
      <c r="R203" s="100">
        <v>1</v>
      </c>
      <c r="S203" s="99"/>
    </row>
    <row r="204" s="2" customFormat="1" ht="39" customHeight="1" spans="1:19">
      <c r="A204" s="71">
        <v>65</v>
      </c>
      <c r="B204" s="72" t="s">
        <v>663</v>
      </c>
      <c r="C204" s="71" t="s">
        <v>515</v>
      </c>
      <c r="D204" s="71" t="s">
        <v>29</v>
      </c>
      <c r="E204" s="73" t="s">
        <v>657</v>
      </c>
      <c r="F204" s="71" t="s">
        <v>517</v>
      </c>
      <c r="G204" s="71" t="s">
        <v>518</v>
      </c>
      <c r="H204" s="71" t="s">
        <v>519</v>
      </c>
      <c r="I204" s="71">
        <v>1.729</v>
      </c>
      <c r="J204" s="81">
        <f t="shared" ref="J204:J265" si="1">I204*38*0.3</f>
        <v>19.7106</v>
      </c>
      <c r="K204" s="71" t="s">
        <v>520</v>
      </c>
      <c r="L204" s="71">
        <v>38</v>
      </c>
      <c r="M204" s="71">
        <v>260</v>
      </c>
      <c r="N204" s="71" t="s">
        <v>664</v>
      </c>
      <c r="O204" s="83">
        <v>1</v>
      </c>
      <c r="P204" s="71">
        <v>38</v>
      </c>
      <c r="Q204" s="71">
        <v>120</v>
      </c>
      <c r="R204" s="100">
        <v>1</v>
      </c>
      <c r="S204" s="99"/>
    </row>
    <row r="205" s="2" customFormat="1" ht="39" customHeight="1" spans="1:19">
      <c r="A205" s="71">
        <v>66</v>
      </c>
      <c r="B205" s="72" t="s">
        <v>665</v>
      </c>
      <c r="C205" s="71" t="s">
        <v>515</v>
      </c>
      <c r="D205" s="71" t="s">
        <v>29</v>
      </c>
      <c r="E205" s="73" t="s">
        <v>657</v>
      </c>
      <c r="F205" s="71" t="s">
        <v>517</v>
      </c>
      <c r="G205" s="71" t="s">
        <v>518</v>
      </c>
      <c r="H205" s="71" t="s">
        <v>519</v>
      </c>
      <c r="I205" s="71">
        <v>1.51</v>
      </c>
      <c r="J205" s="81">
        <f t="shared" si="1"/>
        <v>17.214</v>
      </c>
      <c r="K205" s="71" t="s">
        <v>520</v>
      </c>
      <c r="L205" s="71">
        <v>28</v>
      </c>
      <c r="M205" s="71">
        <v>240</v>
      </c>
      <c r="N205" s="71" t="s">
        <v>666</v>
      </c>
      <c r="O205" s="83">
        <v>1</v>
      </c>
      <c r="P205" s="71">
        <v>28</v>
      </c>
      <c r="Q205" s="71">
        <v>120</v>
      </c>
      <c r="R205" s="100">
        <v>1</v>
      </c>
      <c r="S205" s="99"/>
    </row>
    <row r="206" s="2" customFormat="1" ht="39" customHeight="1" spans="1:19">
      <c r="A206" s="71">
        <v>67</v>
      </c>
      <c r="B206" s="72" t="s">
        <v>667</v>
      </c>
      <c r="C206" s="71" t="s">
        <v>515</v>
      </c>
      <c r="D206" s="71" t="s">
        <v>29</v>
      </c>
      <c r="E206" s="73" t="s">
        <v>668</v>
      </c>
      <c r="F206" s="71" t="s">
        <v>517</v>
      </c>
      <c r="G206" s="71" t="s">
        <v>518</v>
      </c>
      <c r="H206" s="71" t="s">
        <v>519</v>
      </c>
      <c r="I206" s="71">
        <v>0.785</v>
      </c>
      <c r="J206" s="81">
        <f t="shared" si="1"/>
        <v>8.949</v>
      </c>
      <c r="K206" s="71" t="s">
        <v>520</v>
      </c>
      <c r="L206" s="71">
        <v>45</v>
      </c>
      <c r="M206" s="71">
        <v>150</v>
      </c>
      <c r="N206" s="71" t="s">
        <v>669</v>
      </c>
      <c r="O206" s="89">
        <v>0.108</v>
      </c>
      <c r="P206" s="71">
        <v>45</v>
      </c>
      <c r="Q206" s="71" t="s">
        <v>347</v>
      </c>
      <c r="R206" s="100">
        <v>1</v>
      </c>
      <c r="S206" s="99"/>
    </row>
    <row r="207" s="2" customFormat="1" ht="39" customHeight="1" spans="1:19">
      <c r="A207" s="71">
        <v>68</v>
      </c>
      <c r="B207" s="72" t="s">
        <v>670</v>
      </c>
      <c r="C207" s="71" t="s">
        <v>515</v>
      </c>
      <c r="D207" s="71" t="s">
        <v>29</v>
      </c>
      <c r="E207" s="73" t="s">
        <v>668</v>
      </c>
      <c r="F207" s="71" t="s">
        <v>517</v>
      </c>
      <c r="G207" s="71" t="s">
        <v>518</v>
      </c>
      <c r="H207" s="71" t="s">
        <v>519</v>
      </c>
      <c r="I207" s="71">
        <v>3.45</v>
      </c>
      <c r="J207" s="81">
        <f t="shared" si="1"/>
        <v>39.33</v>
      </c>
      <c r="K207" s="71" t="s">
        <v>520</v>
      </c>
      <c r="L207" s="71">
        <v>86</v>
      </c>
      <c r="M207" s="71">
        <v>556</v>
      </c>
      <c r="N207" s="71" t="s">
        <v>671</v>
      </c>
      <c r="O207" s="89">
        <v>0.206</v>
      </c>
      <c r="P207" s="71">
        <v>86</v>
      </c>
      <c r="Q207" s="71" t="s">
        <v>347</v>
      </c>
      <c r="R207" s="100">
        <v>1</v>
      </c>
      <c r="S207" s="99"/>
    </row>
    <row r="208" s="2" customFormat="1" ht="39" customHeight="1" spans="1:19">
      <c r="A208" s="71">
        <v>69</v>
      </c>
      <c r="B208" s="72" t="s">
        <v>672</v>
      </c>
      <c r="C208" s="71" t="s">
        <v>515</v>
      </c>
      <c r="D208" s="71" t="s">
        <v>29</v>
      </c>
      <c r="E208" s="73" t="s">
        <v>668</v>
      </c>
      <c r="F208" s="71" t="s">
        <v>517</v>
      </c>
      <c r="G208" s="71" t="s">
        <v>518</v>
      </c>
      <c r="H208" s="71" t="s">
        <v>519</v>
      </c>
      <c r="I208" s="71">
        <v>0.83</v>
      </c>
      <c r="J208" s="81">
        <f t="shared" si="1"/>
        <v>9.462</v>
      </c>
      <c r="K208" s="71" t="s">
        <v>520</v>
      </c>
      <c r="L208" s="71">
        <v>40</v>
      </c>
      <c r="M208" s="71">
        <v>310</v>
      </c>
      <c r="N208" s="71" t="s">
        <v>673</v>
      </c>
      <c r="O208" s="89">
        <v>0.096</v>
      </c>
      <c r="P208" s="71">
        <v>40</v>
      </c>
      <c r="Q208" s="71" t="s">
        <v>347</v>
      </c>
      <c r="R208" s="100">
        <v>1</v>
      </c>
      <c r="S208" s="99"/>
    </row>
    <row r="209" s="2" customFormat="1" ht="39" customHeight="1" spans="1:19">
      <c r="A209" s="71">
        <v>70</v>
      </c>
      <c r="B209" s="72" t="s">
        <v>674</v>
      </c>
      <c r="C209" s="71" t="s">
        <v>515</v>
      </c>
      <c r="D209" s="71" t="s">
        <v>29</v>
      </c>
      <c r="E209" s="73" t="s">
        <v>668</v>
      </c>
      <c r="F209" s="71" t="s">
        <v>517</v>
      </c>
      <c r="G209" s="71" t="s">
        <v>518</v>
      </c>
      <c r="H209" s="71" t="s">
        <v>519</v>
      </c>
      <c r="I209" s="71">
        <v>0.43</v>
      </c>
      <c r="J209" s="81">
        <f t="shared" si="1"/>
        <v>4.902</v>
      </c>
      <c r="K209" s="71" t="s">
        <v>520</v>
      </c>
      <c r="L209" s="71">
        <v>35</v>
      </c>
      <c r="M209" s="71">
        <v>210</v>
      </c>
      <c r="N209" s="71" t="s">
        <v>675</v>
      </c>
      <c r="O209" s="89">
        <v>0.084</v>
      </c>
      <c r="P209" s="71">
        <v>35</v>
      </c>
      <c r="Q209" s="71" t="s">
        <v>347</v>
      </c>
      <c r="R209" s="100">
        <v>1</v>
      </c>
      <c r="S209" s="99"/>
    </row>
    <row r="210" s="2" customFormat="1" ht="39" customHeight="1" spans="1:19">
      <c r="A210" s="71">
        <v>71</v>
      </c>
      <c r="B210" s="72" t="s">
        <v>676</v>
      </c>
      <c r="C210" s="71" t="s">
        <v>515</v>
      </c>
      <c r="D210" s="71" t="s">
        <v>29</v>
      </c>
      <c r="E210" s="73" t="s">
        <v>677</v>
      </c>
      <c r="F210" s="71" t="s">
        <v>517</v>
      </c>
      <c r="G210" s="71" t="s">
        <v>518</v>
      </c>
      <c r="H210" s="71" t="s">
        <v>519</v>
      </c>
      <c r="I210" s="71">
        <v>1.2</v>
      </c>
      <c r="J210" s="81">
        <f t="shared" si="1"/>
        <v>13.68</v>
      </c>
      <c r="K210" s="71" t="s">
        <v>520</v>
      </c>
      <c r="L210" s="71">
        <v>122</v>
      </c>
      <c r="M210" s="71">
        <v>280</v>
      </c>
      <c r="N210" s="103" t="s">
        <v>678</v>
      </c>
      <c r="O210" s="83">
        <v>0.72</v>
      </c>
      <c r="P210" s="71">
        <v>122</v>
      </c>
      <c r="Q210" s="91" t="s">
        <v>607</v>
      </c>
      <c r="R210" s="100">
        <v>1</v>
      </c>
      <c r="S210" s="99"/>
    </row>
    <row r="211" s="2" customFormat="1" ht="39" customHeight="1" spans="1:19">
      <c r="A211" s="71">
        <v>72</v>
      </c>
      <c r="B211" s="72" t="s">
        <v>679</v>
      </c>
      <c r="C211" s="71" t="s">
        <v>515</v>
      </c>
      <c r="D211" s="71" t="s">
        <v>29</v>
      </c>
      <c r="E211" s="73" t="s">
        <v>649</v>
      </c>
      <c r="F211" s="71" t="s">
        <v>517</v>
      </c>
      <c r="G211" s="71" t="s">
        <v>518</v>
      </c>
      <c r="H211" s="71" t="s">
        <v>519</v>
      </c>
      <c r="I211" s="73">
        <v>1.4</v>
      </c>
      <c r="J211" s="81">
        <f t="shared" si="1"/>
        <v>15.96</v>
      </c>
      <c r="K211" s="71" t="s">
        <v>520</v>
      </c>
      <c r="L211" s="71">
        <v>51</v>
      </c>
      <c r="M211" s="71">
        <v>378</v>
      </c>
      <c r="N211" s="71" t="s">
        <v>680</v>
      </c>
      <c r="O211" s="83">
        <v>0.12</v>
      </c>
      <c r="P211" s="71">
        <v>51</v>
      </c>
      <c r="Q211" s="71" t="s">
        <v>651</v>
      </c>
      <c r="R211" s="100">
        <v>1</v>
      </c>
      <c r="S211" s="99"/>
    </row>
    <row r="212" s="2" customFormat="1" ht="39" customHeight="1" spans="1:19">
      <c r="A212" s="71">
        <v>73</v>
      </c>
      <c r="B212" s="72" t="s">
        <v>681</v>
      </c>
      <c r="C212" s="71" t="s">
        <v>515</v>
      </c>
      <c r="D212" s="71" t="s">
        <v>29</v>
      </c>
      <c r="E212" s="73" t="s">
        <v>682</v>
      </c>
      <c r="F212" s="71" t="s">
        <v>517</v>
      </c>
      <c r="G212" s="71" t="s">
        <v>518</v>
      </c>
      <c r="H212" s="71" t="s">
        <v>519</v>
      </c>
      <c r="I212" s="73">
        <v>1.662</v>
      </c>
      <c r="J212" s="81">
        <f t="shared" si="1"/>
        <v>18.9468</v>
      </c>
      <c r="K212" s="71" t="s">
        <v>520</v>
      </c>
      <c r="L212" s="71">
        <v>422</v>
      </c>
      <c r="M212" s="71">
        <v>2875</v>
      </c>
      <c r="N212" s="71" t="s">
        <v>582</v>
      </c>
      <c r="O212" s="83">
        <v>0.6</v>
      </c>
      <c r="P212" s="71">
        <v>30</v>
      </c>
      <c r="Q212" s="82"/>
      <c r="R212" s="100"/>
      <c r="S212" s="99"/>
    </row>
    <row r="213" s="2" customFormat="1" ht="39" customHeight="1" spans="1:19">
      <c r="A213" s="71">
        <v>74</v>
      </c>
      <c r="B213" s="72" t="s">
        <v>683</v>
      </c>
      <c r="C213" s="71" t="s">
        <v>515</v>
      </c>
      <c r="D213" s="71" t="s">
        <v>29</v>
      </c>
      <c r="E213" s="73" t="s">
        <v>122</v>
      </c>
      <c r="F213" s="71" t="s">
        <v>517</v>
      </c>
      <c r="G213" s="71" t="s">
        <v>518</v>
      </c>
      <c r="H213" s="71" t="s">
        <v>519</v>
      </c>
      <c r="I213" s="73">
        <v>2.85</v>
      </c>
      <c r="J213" s="81">
        <f t="shared" si="1"/>
        <v>32.49</v>
      </c>
      <c r="K213" s="71" t="s">
        <v>520</v>
      </c>
      <c r="L213" s="71">
        <v>262</v>
      </c>
      <c r="M213" s="71">
        <v>1043</v>
      </c>
      <c r="N213" s="71" t="s">
        <v>582</v>
      </c>
      <c r="O213" s="83">
        <v>0.6</v>
      </c>
      <c r="P213" s="71">
        <v>192</v>
      </c>
      <c r="Q213" s="71"/>
      <c r="R213" s="100">
        <v>1</v>
      </c>
      <c r="S213" s="99"/>
    </row>
    <row r="214" s="2" customFormat="1" ht="39" customHeight="1" spans="1:19">
      <c r="A214" s="71">
        <v>75</v>
      </c>
      <c r="B214" s="72" t="s">
        <v>684</v>
      </c>
      <c r="C214" s="71" t="s">
        <v>515</v>
      </c>
      <c r="D214" s="71" t="s">
        <v>29</v>
      </c>
      <c r="E214" s="73" t="s">
        <v>122</v>
      </c>
      <c r="F214" s="71" t="s">
        <v>517</v>
      </c>
      <c r="G214" s="71" t="s">
        <v>518</v>
      </c>
      <c r="H214" s="71" t="s">
        <v>519</v>
      </c>
      <c r="I214" s="73">
        <v>0.84</v>
      </c>
      <c r="J214" s="81">
        <f t="shared" si="1"/>
        <v>9.576</v>
      </c>
      <c r="K214" s="71" t="s">
        <v>520</v>
      </c>
      <c r="L214" s="71">
        <v>262</v>
      </c>
      <c r="M214" s="71">
        <v>1043</v>
      </c>
      <c r="N214" s="71" t="s">
        <v>582</v>
      </c>
      <c r="O214" s="83">
        <v>0.6</v>
      </c>
      <c r="P214" s="71">
        <v>192</v>
      </c>
      <c r="Q214" s="71"/>
      <c r="R214" s="100">
        <v>1</v>
      </c>
      <c r="S214" s="99"/>
    </row>
    <row r="215" s="2" customFormat="1" ht="39" customHeight="1" spans="1:19">
      <c r="A215" s="71">
        <v>76</v>
      </c>
      <c r="B215" s="72" t="s">
        <v>685</v>
      </c>
      <c r="C215" s="71" t="s">
        <v>515</v>
      </c>
      <c r="D215" s="71" t="s">
        <v>29</v>
      </c>
      <c r="E215" s="73" t="s">
        <v>122</v>
      </c>
      <c r="F215" s="71" t="s">
        <v>517</v>
      </c>
      <c r="G215" s="71" t="s">
        <v>518</v>
      </c>
      <c r="H215" s="71" t="s">
        <v>519</v>
      </c>
      <c r="I215" s="73">
        <v>0.94</v>
      </c>
      <c r="J215" s="81">
        <f t="shared" si="1"/>
        <v>10.716</v>
      </c>
      <c r="K215" s="71" t="s">
        <v>520</v>
      </c>
      <c r="L215" s="71">
        <v>262</v>
      </c>
      <c r="M215" s="71">
        <v>1043</v>
      </c>
      <c r="N215" s="71" t="s">
        <v>582</v>
      </c>
      <c r="O215" s="83">
        <v>0.6</v>
      </c>
      <c r="P215" s="71">
        <v>192</v>
      </c>
      <c r="Q215" s="82"/>
      <c r="R215" s="100">
        <v>1</v>
      </c>
      <c r="S215" s="99"/>
    </row>
    <row r="216" s="2" customFormat="1" ht="39" customHeight="1" spans="1:19">
      <c r="A216" s="71">
        <v>77</v>
      </c>
      <c r="B216" s="72" t="s">
        <v>686</v>
      </c>
      <c r="C216" s="71" t="s">
        <v>515</v>
      </c>
      <c r="D216" s="71" t="s">
        <v>29</v>
      </c>
      <c r="E216" s="73" t="s">
        <v>687</v>
      </c>
      <c r="F216" s="71" t="s">
        <v>517</v>
      </c>
      <c r="G216" s="71" t="s">
        <v>518</v>
      </c>
      <c r="H216" s="71" t="s">
        <v>519</v>
      </c>
      <c r="I216" s="71">
        <v>0.49</v>
      </c>
      <c r="J216" s="81">
        <f t="shared" si="1"/>
        <v>5.586</v>
      </c>
      <c r="K216" s="71" t="s">
        <v>520</v>
      </c>
      <c r="L216" s="71">
        <v>181</v>
      </c>
      <c r="M216" s="71">
        <v>1801</v>
      </c>
      <c r="N216" s="71"/>
      <c r="O216" s="83">
        <v>1</v>
      </c>
      <c r="P216" s="71">
        <v>181</v>
      </c>
      <c r="Q216" s="71"/>
      <c r="R216" s="100">
        <v>1</v>
      </c>
      <c r="S216" s="99"/>
    </row>
    <row r="217" s="2" customFormat="1" ht="39" customHeight="1" spans="1:19">
      <c r="A217" s="71">
        <v>78</v>
      </c>
      <c r="B217" s="72" t="s">
        <v>688</v>
      </c>
      <c r="C217" s="71" t="s">
        <v>515</v>
      </c>
      <c r="D217" s="71" t="s">
        <v>29</v>
      </c>
      <c r="E217" s="73" t="s">
        <v>689</v>
      </c>
      <c r="F217" s="71" t="s">
        <v>517</v>
      </c>
      <c r="G217" s="71" t="s">
        <v>518</v>
      </c>
      <c r="H217" s="71" t="s">
        <v>519</v>
      </c>
      <c r="I217" s="71">
        <v>0.9</v>
      </c>
      <c r="J217" s="81">
        <f t="shared" si="1"/>
        <v>10.26</v>
      </c>
      <c r="K217" s="71" t="s">
        <v>520</v>
      </c>
      <c r="L217" s="71">
        <v>59</v>
      </c>
      <c r="M217" s="71">
        <v>1188</v>
      </c>
      <c r="N217" s="71"/>
      <c r="O217" s="83">
        <v>1</v>
      </c>
      <c r="P217" s="71">
        <v>59</v>
      </c>
      <c r="Q217" s="71"/>
      <c r="R217" s="100">
        <v>1</v>
      </c>
      <c r="S217" s="99"/>
    </row>
    <row r="218" s="2" customFormat="1" ht="39" customHeight="1" spans="1:19">
      <c r="A218" s="71">
        <v>79</v>
      </c>
      <c r="B218" s="72" t="s">
        <v>690</v>
      </c>
      <c r="C218" s="71" t="s">
        <v>515</v>
      </c>
      <c r="D218" s="71" t="s">
        <v>29</v>
      </c>
      <c r="E218" s="73" t="s">
        <v>50</v>
      </c>
      <c r="F218" s="71" t="s">
        <v>517</v>
      </c>
      <c r="G218" s="71" t="s">
        <v>518</v>
      </c>
      <c r="H218" s="71" t="s">
        <v>519</v>
      </c>
      <c r="I218" s="71">
        <v>1.8</v>
      </c>
      <c r="J218" s="81">
        <f t="shared" si="1"/>
        <v>20.52</v>
      </c>
      <c r="K218" s="71" t="s">
        <v>520</v>
      </c>
      <c r="L218" s="71">
        <v>177</v>
      </c>
      <c r="M218" s="71">
        <v>1782</v>
      </c>
      <c r="N218" s="71"/>
      <c r="O218" s="83">
        <v>1</v>
      </c>
      <c r="P218" s="71">
        <v>177</v>
      </c>
      <c r="Q218" s="71"/>
      <c r="R218" s="100">
        <v>1</v>
      </c>
      <c r="S218" s="99"/>
    </row>
    <row r="219" s="2" customFormat="1" ht="39" customHeight="1" spans="1:19">
      <c r="A219" s="71">
        <v>80</v>
      </c>
      <c r="B219" s="72" t="s">
        <v>691</v>
      </c>
      <c r="C219" s="71" t="s">
        <v>515</v>
      </c>
      <c r="D219" s="71" t="s">
        <v>29</v>
      </c>
      <c r="E219" s="73" t="s">
        <v>692</v>
      </c>
      <c r="F219" s="71" t="s">
        <v>517</v>
      </c>
      <c r="G219" s="71" t="s">
        <v>518</v>
      </c>
      <c r="H219" s="71" t="s">
        <v>519</v>
      </c>
      <c r="I219" s="71">
        <v>0.52</v>
      </c>
      <c r="J219" s="81">
        <f t="shared" si="1"/>
        <v>5.928</v>
      </c>
      <c r="K219" s="71" t="s">
        <v>520</v>
      </c>
      <c r="L219" s="71">
        <v>328</v>
      </c>
      <c r="M219" s="71">
        <v>2620</v>
      </c>
      <c r="N219" s="71"/>
      <c r="O219" s="83">
        <v>1</v>
      </c>
      <c r="P219" s="71">
        <v>328</v>
      </c>
      <c r="Q219" s="71"/>
      <c r="R219" s="100">
        <v>1</v>
      </c>
      <c r="S219" s="99"/>
    </row>
    <row r="220" s="2" customFormat="1" ht="39" customHeight="1" spans="1:19">
      <c r="A220" s="71">
        <v>81</v>
      </c>
      <c r="B220" s="72" t="s">
        <v>693</v>
      </c>
      <c r="C220" s="71" t="s">
        <v>515</v>
      </c>
      <c r="D220" s="71" t="s">
        <v>29</v>
      </c>
      <c r="E220" s="73" t="s">
        <v>694</v>
      </c>
      <c r="F220" s="71" t="s">
        <v>517</v>
      </c>
      <c r="G220" s="71" t="s">
        <v>518</v>
      </c>
      <c r="H220" s="71" t="s">
        <v>519</v>
      </c>
      <c r="I220" s="71">
        <v>3.1</v>
      </c>
      <c r="J220" s="81">
        <f t="shared" si="1"/>
        <v>35.34</v>
      </c>
      <c r="K220" s="71" t="s">
        <v>520</v>
      </c>
      <c r="L220" s="71">
        <v>110</v>
      </c>
      <c r="M220" s="71">
        <v>925</v>
      </c>
      <c r="N220" s="71"/>
      <c r="O220" s="83">
        <v>1</v>
      </c>
      <c r="P220" s="71">
        <v>110</v>
      </c>
      <c r="Q220" s="71"/>
      <c r="R220" s="100">
        <v>1</v>
      </c>
      <c r="S220" s="99"/>
    </row>
    <row r="221" s="2" customFormat="1" ht="39" customHeight="1" spans="1:19">
      <c r="A221" s="71">
        <v>82</v>
      </c>
      <c r="B221" s="72" t="s">
        <v>695</v>
      </c>
      <c r="C221" s="71" t="s">
        <v>515</v>
      </c>
      <c r="D221" s="71" t="s">
        <v>29</v>
      </c>
      <c r="E221" s="73" t="s">
        <v>696</v>
      </c>
      <c r="F221" s="71" t="s">
        <v>517</v>
      </c>
      <c r="G221" s="71" t="s">
        <v>518</v>
      </c>
      <c r="H221" s="71" t="s">
        <v>519</v>
      </c>
      <c r="I221" s="71">
        <v>1.5</v>
      </c>
      <c r="J221" s="81">
        <f t="shared" si="1"/>
        <v>17.1</v>
      </c>
      <c r="K221" s="71" t="s">
        <v>520</v>
      </c>
      <c r="L221" s="71">
        <v>508</v>
      </c>
      <c r="M221" s="71">
        <v>1557</v>
      </c>
      <c r="N221" s="71"/>
      <c r="O221" s="83">
        <v>1</v>
      </c>
      <c r="P221" s="71">
        <v>508</v>
      </c>
      <c r="Q221" s="71"/>
      <c r="R221" s="100">
        <v>1</v>
      </c>
      <c r="S221" s="99"/>
    </row>
    <row r="222" s="2" customFormat="1" ht="39" customHeight="1" spans="1:19">
      <c r="A222" s="71">
        <v>83</v>
      </c>
      <c r="B222" s="72" t="s">
        <v>697</v>
      </c>
      <c r="C222" s="71" t="s">
        <v>515</v>
      </c>
      <c r="D222" s="71" t="s">
        <v>29</v>
      </c>
      <c r="E222" s="74" t="s">
        <v>698</v>
      </c>
      <c r="F222" s="71" t="s">
        <v>517</v>
      </c>
      <c r="G222" s="71" t="s">
        <v>518</v>
      </c>
      <c r="H222" s="71" t="s">
        <v>519</v>
      </c>
      <c r="I222" s="74">
        <v>0.3</v>
      </c>
      <c r="J222" s="81">
        <f t="shared" si="1"/>
        <v>3.42</v>
      </c>
      <c r="K222" s="71" t="s">
        <v>520</v>
      </c>
      <c r="L222" s="71">
        <v>112</v>
      </c>
      <c r="M222" s="71">
        <v>1827</v>
      </c>
      <c r="N222" s="71"/>
      <c r="O222" s="83">
        <v>1</v>
      </c>
      <c r="P222" s="71">
        <v>112</v>
      </c>
      <c r="Q222" s="71"/>
      <c r="R222" s="100">
        <v>1</v>
      </c>
      <c r="S222" s="99"/>
    </row>
    <row r="223" s="2" customFormat="1" ht="39" customHeight="1" spans="1:19">
      <c r="A223" s="71">
        <v>84</v>
      </c>
      <c r="B223" s="72" t="s">
        <v>699</v>
      </c>
      <c r="C223" s="71" t="s">
        <v>515</v>
      </c>
      <c r="D223" s="71" t="s">
        <v>29</v>
      </c>
      <c r="E223" s="73" t="s">
        <v>700</v>
      </c>
      <c r="F223" s="71" t="s">
        <v>517</v>
      </c>
      <c r="G223" s="71" t="s">
        <v>518</v>
      </c>
      <c r="H223" s="71" t="s">
        <v>519</v>
      </c>
      <c r="I223" s="71">
        <v>0.5</v>
      </c>
      <c r="J223" s="81">
        <f t="shared" si="1"/>
        <v>5.7</v>
      </c>
      <c r="K223" s="71" t="s">
        <v>520</v>
      </c>
      <c r="L223" s="71">
        <v>108</v>
      </c>
      <c r="M223" s="71">
        <v>520</v>
      </c>
      <c r="N223" s="71" t="s">
        <v>701</v>
      </c>
      <c r="O223" s="83">
        <v>0.68</v>
      </c>
      <c r="P223" s="71">
        <v>108</v>
      </c>
      <c r="Q223" s="71"/>
      <c r="R223" s="100">
        <v>1</v>
      </c>
      <c r="S223" s="99"/>
    </row>
    <row r="224" s="2" customFormat="1" ht="39" customHeight="1" spans="1:19">
      <c r="A224" s="71">
        <v>85</v>
      </c>
      <c r="B224" s="72" t="s">
        <v>702</v>
      </c>
      <c r="C224" s="71" t="s">
        <v>515</v>
      </c>
      <c r="D224" s="71" t="s">
        <v>29</v>
      </c>
      <c r="E224" s="73" t="s">
        <v>703</v>
      </c>
      <c r="F224" s="71" t="s">
        <v>517</v>
      </c>
      <c r="G224" s="71" t="s">
        <v>518</v>
      </c>
      <c r="H224" s="71" t="s">
        <v>519</v>
      </c>
      <c r="I224" s="74">
        <v>0.8</v>
      </c>
      <c r="J224" s="81">
        <f t="shared" si="1"/>
        <v>9.12</v>
      </c>
      <c r="K224" s="71" t="s">
        <v>520</v>
      </c>
      <c r="L224" s="71">
        <v>16</v>
      </c>
      <c r="M224" s="71">
        <v>152</v>
      </c>
      <c r="N224" s="71" t="s">
        <v>704</v>
      </c>
      <c r="O224" s="83">
        <v>1</v>
      </c>
      <c r="P224" s="71">
        <v>16</v>
      </c>
      <c r="Q224" s="71"/>
      <c r="R224" s="100">
        <v>1</v>
      </c>
      <c r="S224" s="99"/>
    </row>
    <row r="225" s="2" customFormat="1" ht="39" customHeight="1" spans="1:19">
      <c r="A225" s="71">
        <v>86</v>
      </c>
      <c r="B225" s="72" t="s">
        <v>705</v>
      </c>
      <c r="C225" s="71" t="s">
        <v>515</v>
      </c>
      <c r="D225" s="71" t="s">
        <v>29</v>
      </c>
      <c r="E225" s="73" t="s">
        <v>706</v>
      </c>
      <c r="F225" s="71" t="s">
        <v>517</v>
      </c>
      <c r="G225" s="71" t="s">
        <v>518</v>
      </c>
      <c r="H225" s="71" t="s">
        <v>519</v>
      </c>
      <c r="I225" s="74">
        <v>0.305</v>
      </c>
      <c r="J225" s="81">
        <f t="shared" si="1"/>
        <v>3.477</v>
      </c>
      <c r="K225" s="71" t="s">
        <v>520</v>
      </c>
      <c r="L225" s="71">
        <v>549</v>
      </c>
      <c r="M225" s="71">
        <v>2193</v>
      </c>
      <c r="N225" s="71" t="s">
        <v>707</v>
      </c>
      <c r="O225" s="89">
        <v>0.597</v>
      </c>
      <c r="P225" s="71">
        <v>549</v>
      </c>
      <c r="Q225" s="71"/>
      <c r="R225" s="100">
        <v>1</v>
      </c>
      <c r="S225" s="99"/>
    </row>
    <row r="226" s="2" customFormat="1" ht="39" customHeight="1" spans="1:19">
      <c r="A226" s="71">
        <v>87</v>
      </c>
      <c r="B226" s="72" t="s">
        <v>708</v>
      </c>
      <c r="C226" s="71" t="s">
        <v>515</v>
      </c>
      <c r="D226" s="71" t="s">
        <v>29</v>
      </c>
      <c r="E226" s="73" t="s">
        <v>709</v>
      </c>
      <c r="F226" s="71" t="s">
        <v>517</v>
      </c>
      <c r="G226" s="71" t="s">
        <v>518</v>
      </c>
      <c r="H226" s="71" t="s">
        <v>519</v>
      </c>
      <c r="I226" s="74">
        <v>0.46</v>
      </c>
      <c r="J226" s="81">
        <f t="shared" si="1"/>
        <v>5.244</v>
      </c>
      <c r="K226" s="71" t="s">
        <v>520</v>
      </c>
      <c r="L226" s="71">
        <v>38</v>
      </c>
      <c r="M226" s="71">
        <v>468</v>
      </c>
      <c r="N226" s="71" t="s">
        <v>710</v>
      </c>
      <c r="O226" s="83">
        <v>0.7</v>
      </c>
      <c r="P226" s="71">
        <v>38</v>
      </c>
      <c r="Q226" s="71"/>
      <c r="R226" s="100">
        <v>1</v>
      </c>
      <c r="S226" s="99"/>
    </row>
    <row r="227" s="2" customFormat="1" ht="39" customHeight="1" spans="1:19">
      <c r="A227" s="71">
        <v>88</v>
      </c>
      <c r="B227" s="72" t="s">
        <v>711</v>
      </c>
      <c r="C227" s="71" t="s">
        <v>515</v>
      </c>
      <c r="D227" s="71" t="s">
        <v>29</v>
      </c>
      <c r="E227" s="73" t="s">
        <v>712</v>
      </c>
      <c r="F227" s="71" t="s">
        <v>517</v>
      </c>
      <c r="G227" s="71" t="s">
        <v>518</v>
      </c>
      <c r="H227" s="71" t="s">
        <v>519</v>
      </c>
      <c r="I227" s="74">
        <v>2.774</v>
      </c>
      <c r="J227" s="81">
        <f t="shared" si="1"/>
        <v>31.6236</v>
      </c>
      <c r="K227" s="71" t="s">
        <v>520</v>
      </c>
      <c r="L227" s="71">
        <v>27</v>
      </c>
      <c r="M227" s="71">
        <v>200</v>
      </c>
      <c r="N227" s="71" t="s">
        <v>713</v>
      </c>
      <c r="O227" s="83">
        <v>1</v>
      </c>
      <c r="P227" s="71">
        <v>27</v>
      </c>
      <c r="Q227" s="71">
        <v>0</v>
      </c>
      <c r="R227" s="100">
        <v>1</v>
      </c>
      <c r="S227" s="99"/>
    </row>
    <row r="228" s="2" customFormat="1" ht="39" customHeight="1" spans="1:19">
      <c r="A228" s="71">
        <v>89</v>
      </c>
      <c r="B228" s="72" t="s">
        <v>714</v>
      </c>
      <c r="C228" s="71" t="s">
        <v>515</v>
      </c>
      <c r="D228" s="71" t="s">
        <v>29</v>
      </c>
      <c r="E228" s="73" t="s">
        <v>712</v>
      </c>
      <c r="F228" s="71" t="s">
        <v>517</v>
      </c>
      <c r="G228" s="71" t="s">
        <v>518</v>
      </c>
      <c r="H228" s="71" t="s">
        <v>519</v>
      </c>
      <c r="I228" s="71">
        <v>1.906</v>
      </c>
      <c r="J228" s="81">
        <f t="shared" si="1"/>
        <v>21.7284</v>
      </c>
      <c r="K228" s="71" t="s">
        <v>520</v>
      </c>
      <c r="L228" s="71">
        <v>11</v>
      </c>
      <c r="M228" s="71">
        <v>120</v>
      </c>
      <c r="N228" s="71" t="s">
        <v>715</v>
      </c>
      <c r="O228" s="83">
        <v>1</v>
      </c>
      <c r="P228" s="71">
        <v>11</v>
      </c>
      <c r="Q228" s="71">
        <v>0</v>
      </c>
      <c r="R228" s="100">
        <v>1</v>
      </c>
      <c r="S228" s="99"/>
    </row>
    <row r="229" s="2" customFormat="1" ht="39" customHeight="1" spans="1:19">
      <c r="A229" s="71">
        <v>90</v>
      </c>
      <c r="B229" s="72" t="s">
        <v>716</v>
      </c>
      <c r="C229" s="71" t="s">
        <v>515</v>
      </c>
      <c r="D229" s="71" t="s">
        <v>29</v>
      </c>
      <c r="E229" s="73" t="s">
        <v>717</v>
      </c>
      <c r="F229" s="71" t="s">
        <v>517</v>
      </c>
      <c r="G229" s="71" t="s">
        <v>518</v>
      </c>
      <c r="H229" s="71" t="s">
        <v>519</v>
      </c>
      <c r="I229" s="71">
        <v>0.4</v>
      </c>
      <c r="J229" s="81">
        <f t="shared" si="1"/>
        <v>4.56</v>
      </c>
      <c r="K229" s="71" t="s">
        <v>520</v>
      </c>
      <c r="L229" s="71">
        <v>165</v>
      </c>
      <c r="M229" s="71">
        <v>990</v>
      </c>
      <c r="N229" s="71" t="s">
        <v>718</v>
      </c>
      <c r="O229" s="83">
        <v>0.6</v>
      </c>
      <c r="P229" s="71">
        <v>165</v>
      </c>
      <c r="Q229" s="71"/>
      <c r="R229" s="100">
        <v>1</v>
      </c>
      <c r="S229" s="99"/>
    </row>
    <row r="230" s="2" customFormat="1" ht="39" customHeight="1" spans="1:19">
      <c r="A230" s="71">
        <v>91</v>
      </c>
      <c r="B230" s="72" t="s">
        <v>719</v>
      </c>
      <c r="C230" s="71" t="s">
        <v>515</v>
      </c>
      <c r="D230" s="71" t="s">
        <v>29</v>
      </c>
      <c r="E230" s="73" t="s">
        <v>720</v>
      </c>
      <c r="F230" s="71" t="s">
        <v>517</v>
      </c>
      <c r="G230" s="71" t="s">
        <v>518</v>
      </c>
      <c r="H230" s="71" t="s">
        <v>519</v>
      </c>
      <c r="I230" s="73">
        <v>2.277</v>
      </c>
      <c r="J230" s="81">
        <f t="shared" si="1"/>
        <v>25.9578</v>
      </c>
      <c r="K230" s="71" t="s">
        <v>520</v>
      </c>
      <c r="L230" s="71">
        <v>96</v>
      </c>
      <c r="M230" s="71">
        <v>525</v>
      </c>
      <c r="N230" s="71"/>
      <c r="O230" s="83">
        <v>0.31</v>
      </c>
      <c r="P230" s="71">
        <v>96</v>
      </c>
      <c r="Q230" s="71"/>
      <c r="R230" s="106">
        <v>100</v>
      </c>
      <c r="S230" s="99"/>
    </row>
    <row r="231" s="2" customFormat="1" ht="39" customHeight="1" spans="1:19">
      <c r="A231" s="71">
        <v>92</v>
      </c>
      <c r="B231" s="72" t="s">
        <v>721</v>
      </c>
      <c r="C231" s="71" t="s">
        <v>515</v>
      </c>
      <c r="D231" s="71" t="s">
        <v>29</v>
      </c>
      <c r="E231" s="73" t="s">
        <v>720</v>
      </c>
      <c r="F231" s="71" t="s">
        <v>517</v>
      </c>
      <c r="G231" s="71" t="s">
        <v>518</v>
      </c>
      <c r="H231" s="71" t="s">
        <v>519</v>
      </c>
      <c r="I231" s="73">
        <v>0.59</v>
      </c>
      <c r="J231" s="81">
        <f t="shared" si="1"/>
        <v>6.726</v>
      </c>
      <c r="K231" s="71" t="s">
        <v>520</v>
      </c>
      <c r="L231" s="71">
        <v>45</v>
      </c>
      <c r="M231" s="71">
        <v>237</v>
      </c>
      <c r="N231" s="71"/>
      <c r="O231" s="83">
        <v>0.15</v>
      </c>
      <c r="P231" s="71">
        <v>45</v>
      </c>
      <c r="Q231" s="71"/>
      <c r="R231" s="106">
        <v>100</v>
      </c>
      <c r="S231" s="99"/>
    </row>
    <row r="232" s="2" customFormat="1" ht="39" customHeight="1" spans="1:19">
      <c r="A232" s="71">
        <v>93</v>
      </c>
      <c r="B232" s="72" t="s">
        <v>722</v>
      </c>
      <c r="C232" s="71" t="s">
        <v>515</v>
      </c>
      <c r="D232" s="71" t="s">
        <v>29</v>
      </c>
      <c r="E232" s="73" t="s">
        <v>723</v>
      </c>
      <c r="F232" s="71" t="s">
        <v>517</v>
      </c>
      <c r="G232" s="71" t="s">
        <v>518</v>
      </c>
      <c r="H232" s="71" t="s">
        <v>519</v>
      </c>
      <c r="I232" s="73">
        <v>0.89</v>
      </c>
      <c r="J232" s="81">
        <f t="shared" si="1"/>
        <v>10.146</v>
      </c>
      <c r="K232" s="71" t="s">
        <v>520</v>
      </c>
      <c r="L232" s="71">
        <v>63</v>
      </c>
      <c r="M232" s="71">
        <v>400</v>
      </c>
      <c r="N232" s="71"/>
      <c r="O232" s="83">
        <v>0.4</v>
      </c>
      <c r="P232" s="71">
        <v>63</v>
      </c>
      <c r="Q232" s="71">
        <v>300</v>
      </c>
      <c r="R232" s="106">
        <v>100</v>
      </c>
      <c r="S232" s="99"/>
    </row>
    <row r="233" s="2" customFormat="1" ht="39" customHeight="1" spans="1:19">
      <c r="A233" s="71">
        <v>94</v>
      </c>
      <c r="B233" s="72" t="s">
        <v>724</v>
      </c>
      <c r="C233" s="71" t="s">
        <v>515</v>
      </c>
      <c r="D233" s="71" t="s">
        <v>29</v>
      </c>
      <c r="E233" s="73" t="s">
        <v>723</v>
      </c>
      <c r="F233" s="71" t="s">
        <v>517</v>
      </c>
      <c r="G233" s="71" t="s">
        <v>518</v>
      </c>
      <c r="H233" s="71" t="s">
        <v>519</v>
      </c>
      <c r="I233" s="73">
        <v>2.83</v>
      </c>
      <c r="J233" s="81">
        <f t="shared" si="1"/>
        <v>32.262</v>
      </c>
      <c r="K233" s="71" t="s">
        <v>520</v>
      </c>
      <c r="L233" s="71">
        <v>63</v>
      </c>
      <c r="M233" s="71">
        <v>380</v>
      </c>
      <c r="N233" s="71"/>
      <c r="O233" s="83">
        <v>0.4</v>
      </c>
      <c r="P233" s="71">
        <v>63</v>
      </c>
      <c r="Q233" s="71">
        <v>300</v>
      </c>
      <c r="R233" s="106">
        <v>100</v>
      </c>
      <c r="S233" s="99"/>
    </row>
    <row r="234" s="2" customFormat="1" ht="39" customHeight="1" spans="1:19">
      <c r="A234" s="71">
        <v>95</v>
      </c>
      <c r="B234" s="72" t="s">
        <v>725</v>
      </c>
      <c r="C234" s="71" t="s">
        <v>515</v>
      </c>
      <c r="D234" s="71" t="s">
        <v>29</v>
      </c>
      <c r="E234" s="74" t="s">
        <v>723</v>
      </c>
      <c r="F234" s="71" t="s">
        <v>517</v>
      </c>
      <c r="G234" s="71" t="s">
        <v>518</v>
      </c>
      <c r="H234" s="71" t="s">
        <v>519</v>
      </c>
      <c r="I234" s="73">
        <v>5</v>
      </c>
      <c r="J234" s="81">
        <f t="shared" si="1"/>
        <v>57</v>
      </c>
      <c r="K234" s="71" t="s">
        <v>520</v>
      </c>
      <c r="L234" s="71">
        <v>73</v>
      </c>
      <c r="M234" s="71">
        <v>420</v>
      </c>
      <c r="N234" s="71"/>
      <c r="O234" s="83">
        <v>0.45</v>
      </c>
      <c r="P234" s="71">
        <v>73</v>
      </c>
      <c r="Q234" s="71">
        <v>300</v>
      </c>
      <c r="R234" s="106">
        <v>100</v>
      </c>
      <c r="S234" s="99"/>
    </row>
    <row r="235" s="2" customFormat="1" ht="39" customHeight="1" spans="1:19">
      <c r="A235" s="71">
        <v>96</v>
      </c>
      <c r="B235" s="72" t="s">
        <v>726</v>
      </c>
      <c r="C235" s="71" t="s">
        <v>515</v>
      </c>
      <c r="D235" s="71" t="s">
        <v>29</v>
      </c>
      <c r="E235" s="73" t="s">
        <v>727</v>
      </c>
      <c r="F235" s="71" t="s">
        <v>517</v>
      </c>
      <c r="G235" s="71" t="s">
        <v>518</v>
      </c>
      <c r="H235" s="71" t="s">
        <v>519</v>
      </c>
      <c r="I235" s="73">
        <v>1.25</v>
      </c>
      <c r="J235" s="81">
        <f t="shared" si="1"/>
        <v>14.25</v>
      </c>
      <c r="K235" s="71" t="s">
        <v>520</v>
      </c>
      <c r="L235" s="71">
        <v>160</v>
      </c>
      <c r="M235" s="71">
        <v>210</v>
      </c>
      <c r="N235" s="71"/>
      <c r="O235" s="83">
        <v>0.5</v>
      </c>
      <c r="P235" s="71">
        <v>160</v>
      </c>
      <c r="Q235" s="71">
        <v>210</v>
      </c>
      <c r="R235" s="106">
        <v>100</v>
      </c>
      <c r="S235" s="99"/>
    </row>
    <row r="236" s="2" customFormat="1" ht="39" customHeight="1" spans="1:19">
      <c r="A236" s="71">
        <v>97</v>
      </c>
      <c r="B236" s="72" t="s">
        <v>728</v>
      </c>
      <c r="C236" s="71" t="s">
        <v>515</v>
      </c>
      <c r="D236" s="71" t="s">
        <v>29</v>
      </c>
      <c r="E236" s="73" t="s">
        <v>727</v>
      </c>
      <c r="F236" s="71" t="s">
        <v>517</v>
      </c>
      <c r="G236" s="71" t="s">
        <v>518</v>
      </c>
      <c r="H236" s="71" t="s">
        <v>519</v>
      </c>
      <c r="I236" s="73">
        <v>0.448</v>
      </c>
      <c r="J236" s="81">
        <f t="shared" si="1"/>
        <v>5.1072</v>
      </c>
      <c r="K236" s="71" t="s">
        <v>520</v>
      </c>
      <c r="L236" s="71">
        <v>271</v>
      </c>
      <c r="M236" s="71">
        <v>320</v>
      </c>
      <c r="N236" s="71"/>
      <c r="O236" s="83">
        <v>0.37</v>
      </c>
      <c r="P236" s="71">
        <v>271</v>
      </c>
      <c r="Q236" s="71">
        <v>271</v>
      </c>
      <c r="R236" s="106">
        <v>100</v>
      </c>
      <c r="S236" s="99"/>
    </row>
    <row r="237" s="2" customFormat="1" ht="39" customHeight="1" spans="1:19">
      <c r="A237" s="71">
        <v>98</v>
      </c>
      <c r="B237" s="72" t="s">
        <v>729</v>
      </c>
      <c r="C237" s="71" t="s">
        <v>515</v>
      </c>
      <c r="D237" s="71" t="s">
        <v>29</v>
      </c>
      <c r="E237" s="73" t="s">
        <v>727</v>
      </c>
      <c r="F237" s="71" t="s">
        <v>517</v>
      </c>
      <c r="G237" s="71" t="s">
        <v>518</v>
      </c>
      <c r="H237" s="71" t="s">
        <v>519</v>
      </c>
      <c r="I237" s="73">
        <v>0.638</v>
      </c>
      <c r="J237" s="81">
        <f t="shared" si="1"/>
        <v>7.2732</v>
      </c>
      <c r="K237" s="71" t="s">
        <v>520</v>
      </c>
      <c r="L237" s="71">
        <v>130</v>
      </c>
      <c r="M237" s="71">
        <v>210</v>
      </c>
      <c r="N237" s="71"/>
      <c r="O237" s="83">
        <v>0.6</v>
      </c>
      <c r="P237" s="71">
        <v>130</v>
      </c>
      <c r="Q237" s="71">
        <v>210</v>
      </c>
      <c r="R237" s="106">
        <v>100</v>
      </c>
      <c r="S237" s="99"/>
    </row>
    <row r="238" s="2" customFormat="1" ht="39" customHeight="1" spans="1:19">
      <c r="A238" s="71">
        <v>99</v>
      </c>
      <c r="B238" s="72" t="s">
        <v>730</v>
      </c>
      <c r="C238" s="71" t="s">
        <v>515</v>
      </c>
      <c r="D238" s="71" t="s">
        <v>29</v>
      </c>
      <c r="E238" s="73" t="s">
        <v>487</v>
      </c>
      <c r="F238" s="71" t="s">
        <v>517</v>
      </c>
      <c r="G238" s="71" t="s">
        <v>518</v>
      </c>
      <c r="H238" s="71" t="s">
        <v>519</v>
      </c>
      <c r="I238" s="73">
        <v>0.4</v>
      </c>
      <c r="J238" s="81">
        <f t="shared" si="1"/>
        <v>4.56</v>
      </c>
      <c r="K238" s="71" t="s">
        <v>520</v>
      </c>
      <c r="L238" s="71">
        <v>82</v>
      </c>
      <c r="M238" s="71">
        <v>320</v>
      </c>
      <c r="N238" s="71"/>
      <c r="O238" s="83">
        <v>0.1244</v>
      </c>
      <c r="P238" s="71">
        <v>82</v>
      </c>
      <c r="Q238" s="71"/>
      <c r="R238" s="100">
        <v>1</v>
      </c>
      <c r="S238" s="99"/>
    </row>
    <row r="239" s="2" customFormat="1" ht="39" customHeight="1" spans="1:19">
      <c r="A239" s="71">
        <v>100</v>
      </c>
      <c r="B239" s="72" t="s">
        <v>731</v>
      </c>
      <c r="C239" s="71" t="s">
        <v>515</v>
      </c>
      <c r="D239" s="71" t="s">
        <v>29</v>
      </c>
      <c r="E239" s="73" t="s">
        <v>489</v>
      </c>
      <c r="F239" s="71" t="s">
        <v>517</v>
      </c>
      <c r="G239" s="71" t="s">
        <v>518</v>
      </c>
      <c r="H239" s="71" t="s">
        <v>519</v>
      </c>
      <c r="I239" s="71">
        <v>0.56</v>
      </c>
      <c r="J239" s="81">
        <f t="shared" si="1"/>
        <v>6.384</v>
      </c>
      <c r="K239" s="71" t="s">
        <v>520</v>
      </c>
      <c r="L239" s="71">
        <v>480</v>
      </c>
      <c r="M239" s="71">
        <v>840</v>
      </c>
      <c r="N239" s="71"/>
      <c r="O239" s="83">
        <v>0.55</v>
      </c>
      <c r="P239" s="71">
        <v>480</v>
      </c>
      <c r="Q239" s="71"/>
      <c r="R239" s="106" t="s">
        <v>732</v>
      </c>
      <c r="S239" s="99"/>
    </row>
    <row r="240" s="2" customFormat="1" ht="39" customHeight="1" spans="1:19">
      <c r="A240" s="71">
        <v>101</v>
      </c>
      <c r="B240" s="72" t="s">
        <v>733</v>
      </c>
      <c r="C240" s="71" t="s">
        <v>515</v>
      </c>
      <c r="D240" s="71" t="s">
        <v>29</v>
      </c>
      <c r="E240" s="73" t="s">
        <v>734</v>
      </c>
      <c r="F240" s="71" t="s">
        <v>517</v>
      </c>
      <c r="G240" s="71" t="s">
        <v>518</v>
      </c>
      <c r="H240" s="71" t="s">
        <v>519</v>
      </c>
      <c r="I240" s="71">
        <v>2</v>
      </c>
      <c r="J240" s="81">
        <f t="shared" si="1"/>
        <v>22.8</v>
      </c>
      <c r="K240" s="71" t="s">
        <v>520</v>
      </c>
      <c r="L240" s="71">
        <v>248</v>
      </c>
      <c r="M240" s="71">
        <v>480</v>
      </c>
      <c r="N240" s="71"/>
      <c r="O240" s="83">
        <v>0.3</v>
      </c>
      <c r="P240" s="71">
        <v>248</v>
      </c>
      <c r="Q240" s="71"/>
      <c r="R240" s="106" t="s">
        <v>732</v>
      </c>
      <c r="S240" s="99"/>
    </row>
    <row r="241" s="2" customFormat="1" ht="39" customHeight="1" spans="1:19">
      <c r="A241" s="71">
        <v>102</v>
      </c>
      <c r="B241" s="72" t="s">
        <v>735</v>
      </c>
      <c r="C241" s="71" t="s">
        <v>515</v>
      </c>
      <c r="D241" s="71" t="s">
        <v>29</v>
      </c>
      <c r="E241" s="73" t="s">
        <v>60</v>
      </c>
      <c r="F241" s="71" t="s">
        <v>517</v>
      </c>
      <c r="G241" s="71" t="s">
        <v>518</v>
      </c>
      <c r="H241" s="71" t="s">
        <v>519</v>
      </c>
      <c r="I241" s="71">
        <v>2.2</v>
      </c>
      <c r="J241" s="81">
        <f t="shared" si="1"/>
        <v>25.08</v>
      </c>
      <c r="K241" s="71" t="s">
        <v>520</v>
      </c>
      <c r="L241" s="103" t="s">
        <v>736</v>
      </c>
      <c r="M241" s="103" t="s">
        <v>737</v>
      </c>
      <c r="N241" s="103" t="s">
        <v>738</v>
      </c>
      <c r="O241" s="103" t="s">
        <v>739</v>
      </c>
      <c r="P241" s="103" t="s">
        <v>736</v>
      </c>
      <c r="Q241" s="103" t="s">
        <v>740</v>
      </c>
      <c r="R241" s="107" t="s">
        <v>410</v>
      </c>
      <c r="S241" s="99"/>
    </row>
    <row r="242" s="2" customFormat="1" ht="39" customHeight="1" spans="1:19">
      <c r="A242" s="71">
        <v>103</v>
      </c>
      <c r="B242" s="72" t="s">
        <v>741</v>
      </c>
      <c r="C242" s="71" t="s">
        <v>515</v>
      </c>
      <c r="D242" s="71" t="s">
        <v>29</v>
      </c>
      <c r="E242" s="73" t="s">
        <v>60</v>
      </c>
      <c r="F242" s="71" t="s">
        <v>517</v>
      </c>
      <c r="G242" s="71" t="s">
        <v>518</v>
      </c>
      <c r="H242" s="71" t="s">
        <v>519</v>
      </c>
      <c r="I242" s="71">
        <v>0.35</v>
      </c>
      <c r="J242" s="81">
        <f t="shared" si="1"/>
        <v>3.99</v>
      </c>
      <c r="K242" s="71" t="s">
        <v>520</v>
      </c>
      <c r="L242" s="103" t="s">
        <v>742</v>
      </c>
      <c r="M242" s="103" t="s">
        <v>743</v>
      </c>
      <c r="N242" s="103" t="s">
        <v>744</v>
      </c>
      <c r="O242" s="103" t="s">
        <v>745</v>
      </c>
      <c r="P242" s="103" t="s">
        <v>742</v>
      </c>
      <c r="Q242" s="103" t="s">
        <v>746</v>
      </c>
      <c r="R242" s="107" t="s">
        <v>410</v>
      </c>
      <c r="S242" s="99"/>
    </row>
    <row r="243" s="2" customFormat="1" ht="39" customHeight="1" spans="1:19">
      <c r="A243" s="71">
        <v>104</v>
      </c>
      <c r="B243" s="72" t="s">
        <v>747</v>
      </c>
      <c r="C243" s="71" t="s">
        <v>515</v>
      </c>
      <c r="D243" s="71" t="s">
        <v>29</v>
      </c>
      <c r="E243" s="74" t="s">
        <v>60</v>
      </c>
      <c r="F243" s="71" t="s">
        <v>517</v>
      </c>
      <c r="G243" s="71" t="s">
        <v>518</v>
      </c>
      <c r="H243" s="71" t="s">
        <v>519</v>
      </c>
      <c r="I243" s="74">
        <v>0.6</v>
      </c>
      <c r="J243" s="81">
        <f t="shared" si="1"/>
        <v>6.84</v>
      </c>
      <c r="K243" s="71" t="s">
        <v>520</v>
      </c>
      <c r="L243" s="71">
        <v>92</v>
      </c>
      <c r="M243" s="71">
        <v>1354</v>
      </c>
      <c r="N243" s="104" t="s">
        <v>738</v>
      </c>
      <c r="O243" s="105">
        <v>0.5</v>
      </c>
      <c r="P243" s="71">
        <v>92</v>
      </c>
      <c r="Q243" s="71">
        <v>100</v>
      </c>
      <c r="R243" s="100">
        <v>1</v>
      </c>
      <c r="S243" s="99"/>
    </row>
    <row r="244" s="2" customFormat="1" ht="39" customHeight="1" spans="1:19">
      <c r="A244" s="71">
        <v>105</v>
      </c>
      <c r="B244" s="72" t="s">
        <v>748</v>
      </c>
      <c r="C244" s="71" t="s">
        <v>515</v>
      </c>
      <c r="D244" s="71" t="s">
        <v>29</v>
      </c>
      <c r="E244" s="74" t="s">
        <v>190</v>
      </c>
      <c r="F244" s="71" t="s">
        <v>517</v>
      </c>
      <c r="G244" s="71" t="s">
        <v>518</v>
      </c>
      <c r="H244" s="71" t="s">
        <v>519</v>
      </c>
      <c r="I244" s="82">
        <v>0.372</v>
      </c>
      <c r="J244" s="81">
        <f t="shared" si="1"/>
        <v>4.2408</v>
      </c>
      <c r="K244" s="71" t="s">
        <v>520</v>
      </c>
      <c r="L244" s="71">
        <v>58</v>
      </c>
      <c r="M244" s="71">
        <v>398</v>
      </c>
      <c r="N244" s="104" t="s">
        <v>738</v>
      </c>
      <c r="O244" s="89">
        <v>0.3867</v>
      </c>
      <c r="P244" s="71">
        <v>58</v>
      </c>
      <c r="Q244" s="71">
        <v>200</v>
      </c>
      <c r="R244" s="100">
        <v>1</v>
      </c>
      <c r="S244" s="99"/>
    </row>
    <row r="245" s="2" customFormat="1" ht="39" customHeight="1" spans="1:19">
      <c r="A245" s="71">
        <v>106</v>
      </c>
      <c r="B245" s="72" t="s">
        <v>749</v>
      </c>
      <c r="C245" s="71" t="s">
        <v>515</v>
      </c>
      <c r="D245" s="71" t="s">
        <v>29</v>
      </c>
      <c r="E245" s="74" t="s">
        <v>190</v>
      </c>
      <c r="F245" s="71" t="s">
        <v>517</v>
      </c>
      <c r="G245" s="71" t="s">
        <v>518</v>
      </c>
      <c r="H245" s="71" t="s">
        <v>519</v>
      </c>
      <c r="I245" s="82">
        <v>0.41</v>
      </c>
      <c r="J245" s="81">
        <f t="shared" si="1"/>
        <v>4.674</v>
      </c>
      <c r="K245" s="71" t="s">
        <v>520</v>
      </c>
      <c r="L245" s="71">
        <v>49</v>
      </c>
      <c r="M245" s="71">
        <v>399</v>
      </c>
      <c r="N245" s="104" t="s">
        <v>738</v>
      </c>
      <c r="O245" s="89">
        <v>0.3267</v>
      </c>
      <c r="P245" s="71">
        <v>49</v>
      </c>
      <c r="Q245" s="71">
        <v>200</v>
      </c>
      <c r="R245" s="100">
        <v>1</v>
      </c>
      <c r="S245" s="99"/>
    </row>
    <row r="246" s="2" customFormat="1" ht="39" customHeight="1" spans="1:19">
      <c r="A246" s="71">
        <v>107</v>
      </c>
      <c r="B246" s="72" t="s">
        <v>750</v>
      </c>
      <c r="C246" s="71" t="s">
        <v>515</v>
      </c>
      <c r="D246" s="71" t="s">
        <v>29</v>
      </c>
      <c r="E246" s="74" t="s">
        <v>751</v>
      </c>
      <c r="F246" s="71" t="s">
        <v>517</v>
      </c>
      <c r="G246" s="71" t="s">
        <v>518</v>
      </c>
      <c r="H246" s="71" t="s">
        <v>519</v>
      </c>
      <c r="I246" s="74">
        <v>0.4</v>
      </c>
      <c r="J246" s="81">
        <f t="shared" si="1"/>
        <v>4.56</v>
      </c>
      <c r="K246" s="71" t="s">
        <v>520</v>
      </c>
      <c r="L246" s="71">
        <v>51</v>
      </c>
      <c r="M246" s="71">
        <v>653</v>
      </c>
      <c r="N246" s="104" t="s">
        <v>738</v>
      </c>
      <c r="O246" s="89">
        <v>0.3168</v>
      </c>
      <c r="P246" s="71">
        <v>51</v>
      </c>
      <c r="Q246" s="71">
        <v>200</v>
      </c>
      <c r="R246" s="100">
        <v>1</v>
      </c>
      <c r="S246" s="99"/>
    </row>
    <row r="247" s="2" customFormat="1" ht="39" customHeight="1" spans="1:19">
      <c r="A247" s="71">
        <v>108</v>
      </c>
      <c r="B247" s="72" t="s">
        <v>752</v>
      </c>
      <c r="C247" s="71" t="s">
        <v>515</v>
      </c>
      <c r="D247" s="71" t="s">
        <v>29</v>
      </c>
      <c r="E247" s="74" t="s">
        <v>133</v>
      </c>
      <c r="F247" s="71" t="s">
        <v>517</v>
      </c>
      <c r="G247" s="71" t="s">
        <v>518</v>
      </c>
      <c r="H247" s="71" t="s">
        <v>519</v>
      </c>
      <c r="I247" s="74">
        <v>1.4</v>
      </c>
      <c r="J247" s="81">
        <f t="shared" si="1"/>
        <v>15.96</v>
      </c>
      <c r="K247" s="71" t="s">
        <v>520</v>
      </c>
      <c r="L247" s="71">
        <v>57</v>
      </c>
      <c r="M247" s="71">
        <v>593</v>
      </c>
      <c r="N247" s="104" t="s">
        <v>738</v>
      </c>
      <c r="O247" s="89">
        <v>0.3725</v>
      </c>
      <c r="P247" s="71">
        <v>57</v>
      </c>
      <c r="Q247" s="71">
        <v>100</v>
      </c>
      <c r="R247" s="100">
        <v>1</v>
      </c>
      <c r="S247" s="99"/>
    </row>
    <row r="248" s="2" customFormat="1" ht="39" customHeight="1" spans="1:19">
      <c r="A248" s="71">
        <v>109</v>
      </c>
      <c r="B248" s="72" t="s">
        <v>753</v>
      </c>
      <c r="C248" s="71" t="s">
        <v>515</v>
      </c>
      <c r="D248" s="71" t="s">
        <v>29</v>
      </c>
      <c r="E248" s="74" t="s">
        <v>171</v>
      </c>
      <c r="F248" s="71" t="s">
        <v>517</v>
      </c>
      <c r="G248" s="71" t="s">
        <v>518</v>
      </c>
      <c r="H248" s="71" t="s">
        <v>519</v>
      </c>
      <c r="I248" s="82">
        <v>1.7</v>
      </c>
      <c r="J248" s="81">
        <f t="shared" si="1"/>
        <v>19.38</v>
      </c>
      <c r="K248" s="71" t="s">
        <v>520</v>
      </c>
      <c r="L248" s="71">
        <v>126</v>
      </c>
      <c r="M248" s="71">
        <v>712</v>
      </c>
      <c r="N248" s="104" t="s">
        <v>738</v>
      </c>
      <c r="O248" s="89">
        <v>0.3462</v>
      </c>
      <c r="P248" s="71">
        <v>126</v>
      </c>
      <c r="Q248" s="71">
        <v>200</v>
      </c>
      <c r="R248" s="100">
        <v>1</v>
      </c>
      <c r="S248" s="99"/>
    </row>
    <row r="249" s="2" customFormat="1" ht="39" customHeight="1" spans="1:19">
      <c r="A249" s="71">
        <v>110</v>
      </c>
      <c r="B249" s="72" t="s">
        <v>754</v>
      </c>
      <c r="C249" s="71" t="s">
        <v>515</v>
      </c>
      <c r="D249" s="71" t="s">
        <v>29</v>
      </c>
      <c r="E249" s="74" t="s">
        <v>171</v>
      </c>
      <c r="F249" s="71" t="s">
        <v>517</v>
      </c>
      <c r="G249" s="71" t="s">
        <v>518</v>
      </c>
      <c r="H249" s="71" t="s">
        <v>519</v>
      </c>
      <c r="I249" s="82">
        <v>1.2</v>
      </c>
      <c r="J249" s="81">
        <f t="shared" si="1"/>
        <v>13.68</v>
      </c>
      <c r="K249" s="71" t="s">
        <v>520</v>
      </c>
      <c r="L249" s="71">
        <v>78</v>
      </c>
      <c r="M249" s="71">
        <v>249</v>
      </c>
      <c r="N249" s="104" t="s">
        <v>738</v>
      </c>
      <c r="O249" s="89">
        <v>0.2143</v>
      </c>
      <c r="P249" s="71">
        <v>78</v>
      </c>
      <c r="Q249" s="71">
        <v>200</v>
      </c>
      <c r="R249" s="100">
        <v>1</v>
      </c>
      <c r="S249" s="99"/>
    </row>
    <row r="250" s="2" customFormat="1" ht="39" customHeight="1" spans="1:19">
      <c r="A250" s="71">
        <v>111</v>
      </c>
      <c r="B250" s="72" t="s">
        <v>755</v>
      </c>
      <c r="C250" s="71" t="s">
        <v>515</v>
      </c>
      <c r="D250" s="71" t="s">
        <v>29</v>
      </c>
      <c r="E250" s="74" t="s">
        <v>171</v>
      </c>
      <c r="F250" s="71" t="s">
        <v>517</v>
      </c>
      <c r="G250" s="71" t="s">
        <v>518</v>
      </c>
      <c r="H250" s="71" t="s">
        <v>519</v>
      </c>
      <c r="I250" s="82">
        <v>1.4</v>
      </c>
      <c r="J250" s="81">
        <f t="shared" si="1"/>
        <v>15.96</v>
      </c>
      <c r="K250" s="71" t="s">
        <v>520</v>
      </c>
      <c r="L250" s="71">
        <v>97</v>
      </c>
      <c r="M250" s="71">
        <v>297</v>
      </c>
      <c r="N250" s="104" t="s">
        <v>738</v>
      </c>
      <c r="O250" s="89">
        <v>0.2665</v>
      </c>
      <c r="P250" s="71">
        <v>97</v>
      </c>
      <c r="Q250" s="71">
        <v>200</v>
      </c>
      <c r="R250" s="100">
        <v>1</v>
      </c>
      <c r="S250" s="99"/>
    </row>
    <row r="251" s="2" customFormat="1" ht="39" customHeight="1" spans="1:19">
      <c r="A251" s="71">
        <v>112</v>
      </c>
      <c r="B251" s="72" t="s">
        <v>756</v>
      </c>
      <c r="C251" s="71" t="s">
        <v>515</v>
      </c>
      <c r="D251" s="71" t="s">
        <v>29</v>
      </c>
      <c r="E251" s="74" t="s">
        <v>418</v>
      </c>
      <c r="F251" s="71" t="s">
        <v>517</v>
      </c>
      <c r="G251" s="71" t="s">
        <v>518</v>
      </c>
      <c r="H251" s="71" t="s">
        <v>519</v>
      </c>
      <c r="I251" s="74">
        <v>0.31</v>
      </c>
      <c r="J251" s="81">
        <f t="shared" si="1"/>
        <v>3.534</v>
      </c>
      <c r="K251" s="71" t="s">
        <v>520</v>
      </c>
      <c r="L251" s="71">
        <v>184</v>
      </c>
      <c r="M251" s="71">
        <v>948</v>
      </c>
      <c r="N251" s="71" t="s">
        <v>757</v>
      </c>
      <c r="O251" s="86">
        <v>0.176</v>
      </c>
      <c r="P251" s="71">
        <v>184</v>
      </c>
      <c r="Q251" s="71"/>
      <c r="R251" s="100">
        <v>1</v>
      </c>
      <c r="S251" s="99"/>
    </row>
    <row r="252" s="2" customFormat="1" ht="39" customHeight="1" spans="1:19">
      <c r="A252" s="71">
        <v>113</v>
      </c>
      <c r="B252" s="72" t="s">
        <v>758</v>
      </c>
      <c r="C252" s="71" t="s">
        <v>515</v>
      </c>
      <c r="D252" s="71" t="s">
        <v>29</v>
      </c>
      <c r="E252" s="74" t="s">
        <v>344</v>
      </c>
      <c r="F252" s="71" t="s">
        <v>517</v>
      </c>
      <c r="G252" s="71" t="s">
        <v>518</v>
      </c>
      <c r="H252" s="71" t="s">
        <v>519</v>
      </c>
      <c r="I252" s="82">
        <v>0.9</v>
      </c>
      <c r="J252" s="81">
        <f t="shared" si="1"/>
        <v>10.26</v>
      </c>
      <c r="K252" s="71" t="s">
        <v>520</v>
      </c>
      <c r="L252" s="71">
        <v>29</v>
      </c>
      <c r="M252" s="71">
        <v>182</v>
      </c>
      <c r="N252" s="71" t="s">
        <v>759</v>
      </c>
      <c r="O252" s="71">
        <v>0.053</v>
      </c>
      <c r="P252" s="71">
        <v>29</v>
      </c>
      <c r="Q252" s="71"/>
      <c r="R252" s="100">
        <v>1</v>
      </c>
      <c r="S252" s="99"/>
    </row>
    <row r="253" s="2" customFormat="1" ht="39" customHeight="1" spans="1:19">
      <c r="A253" s="71">
        <v>114</v>
      </c>
      <c r="B253" s="72" t="s">
        <v>760</v>
      </c>
      <c r="C253" s="71" t="s">
        <v>515</v>
      </c>
      <c r="D253" s="71" t="s">
        <v>29</v>
      </c>
      <c r="E253" s="73" t="s">
        <v>359</v>
      </c>
      <c r="F253" s="71" t="s">
        <v>517</v>
      </c>
      <c r="G253" s="71" t="s">
        <v>518</v>
      </c>
      <c r="H253" s="71" t="s">
        <v>519</v>
      </c>
      <c r="I253" s="73">
        <v>0.48</v>
      </c>
      <c r="J253" s="81">
        <f t="shared" si="1"/>
        <v>5.472</v>
      </c>
      <c r="K253" s="71" t="s">
        <v>520</v>
      </c>
      <c r="L253" s="71">
        <v>232</v>
      </c>
      <c r="M253" s="71">
        <v>1053</v>
      </c>
      <c r="N253" s="71" t="s">
        <v>761</v>
      </c>
      <c r="O253" s="71">
        <v>0.85</v>
      </c>
      <c r="P253" s="71">
        <v>232</v>
      </c>
      <c r="Q253" s="71"/>
      <c r="R253" s="100">
        <v>1</v>
      </c>
      <c r="S253" s="99"/>
    </row>
    <row r="254" s="2" customFormat="1" ht="39" customHeight="1" spans="1:19">
      <c r="A254" s="71">
        <v>115</v>
      </c>
      <c r="B254" s="72" t="s">
        <v>762</v>
      </c>
      <c r="C254" s="71" t="s">
        <v>515</v>
      </c>
      <c r="D254" s="71" t="s">
        <v>29</v>
      </c>
      <c r="E254" s="73" t="s">
        <v>233</v>
      </c>
      <c r="F254" s="71" t="s">
        <v>517</v>
      </c>
      <c r="G254" s="71" t="s">
        <v>518</v>
      </c>
      <c r="H254" s="71" t="s">
        <v>519</v>
      </c>
      <c r="I254" s="73">
        <v>0.658</v>
      </c>
      <c r="J254" s="81">
        <f t="shared" si="1"/>
        <v>7.5012</v>
      </c>
      <c r="K254" s="71" t="s">
        <v>520</v>
      </c>
      <c r="L254" s="71">
        <v>20</v>
      </c>
      <c r="M254" s="71">
        <v>120</v>
      </c>
      <c r="N254" s="84"/>
      <c r="O254" s="84"/>
      <c r="P254" s="84"/>
      <c r="Q254" s="84"/>
      <c r="R254" s="108"/>
      <c r="S254" s="99"/>
    </row>
    <row r="255" s="2" customFormat="1" ht="39" customHeight="1" spans="1:19">
      <c r="A255" s="71">
        <v>116</v>
      </c>
      <c r="B255" s="72" t="s">
        <v>763</v>
      </c>
      <c r="C255" s="71" t="s">
        <v>515</v>
      </c>
      <c r="D255" s="71" t="s">
        <v>29</v>
      </c>
      <c r="E255" s="73" t="s">
        <v>484</v>
      </c>
      <c r="F255" s="71" t="s">
        <v>517</v>
      </c>
      <c r="G255" s="71" t="s">
        <v>518</v>
      </c>
      <c r="H255" s="71" t="s">
        <v>519</v>
      </c>
      <c r="I255" s="71">
        <v>0.32</v>
      </c>
      <c r="J255" s="81">
        <f t="shared" si="1"/>
        <v>3.648</v>
      </c>
      <c r="K255" s="71" t="s">
        <v>520</v>
      </c>
      <c r="L255" s="71">
        <v>547</v>
      </c>
      <c r="M255" s="71">
        <v>1630</v>
      </c>
      <c r="N255" s="83" t="s">
        <v>764</v>
      </c>
      <c r="O255" s="83">
        <v>1</v>
      </c>
      <c r="P255" s="71">
        <v>547</v>
      </c>
      <c r="Q255" s="82"/>
      <c r="R255" s="106" t="s">
        <v>732</v>
      </c>
      <c r="S255" s="99"/>
    </row>
    <row r="256" s="2" customFormat="1" ht="39" customHeight="1" spans="1:19">
      <c r="A256" s="71">
        <v>117</v>
      </c>
      <c r="B256" s="72" t="s">
        <v>765</v>
      </c>
      <c r="C256" s="71" t="s">
        <v>515</v>
      </c>
      <c r="D256" s="71" t="s">
        <v>29</v>
      </c>
      <c r="E256" s="73" t="s">
        <v>73</v>
      </c>
      <c r="F256" s="71" t="s">
        <v>517</v>
      </c>
      <c r="G256" s="71" t="s">
        <v>518</v>
      </c>
      <c r="H256" s="71" t="s">
        <v>519</v>
      </c>
      <c r="I256" s="71">
        <v>0.44</v>
      </c>
      <c r="J256" s="81">
        <f t="shared" si="1"/>
        <v>5.016</v>
      </c>
      <c r="K256" s="71" t="s">
        <v>520</v>
      </c>
      <c r="L256" s="71">
        <v>101</v>
      </c>
      <c r="M256" s="71">
        <v>659</v>
      </c>
      <c r="N256" s="71" t="s">
        <v>738</v>
      </c>
      <c r="O256" s="89">
        <v>0.231</v>
      </c>
      <c r="P256" s="71">
        <v>101</v>
      </c>
      <c r="Q256" s="71">
        <v>200</v>
      </c>
      <c r="R256" s="100">
        <v>1</v>
      </c>
      <c r="S256" s="99"/>
    </row>
    <row r="257" s="2" customFormat="1" ht="39" customHeight="1" spans="1:19">
      <c r="A257" s="71">
        <v>118</v>
      </c>
      <c r="B257" s="72" t="s">
        <v>766</v>
      </c>
      <c r="C257" s="71" t="s">
        <v>515</v>
      </c>
      <c r="D257" s="71" t="s">
        <v>29</v>
      </c>
      <c r="E257" s="73" t="s">
        <v>206</v>
      </c>
      <c r="F257" s="71" t="s">
        <v>517</v>
      </c>
      <c r="G257" s="71" t="s">
        <v>518</v>
      </c>
      <c r="H257" s="71" t="s">
        <v>519</v>
      </c>
      <c r="I257" s="73">
        <v>3.1</v>
      </c>
      <c r="J257" s="81">
        <f t="shared" si="1"/>
        <v>35.34</v>
      </c>
      <c r="K257" s="71" t="s">
        <v>520</v>
      </c>
      <c r="L257" s="71">
        <v>65</v>
      </c>
      <c r="M257" s="71">
        <v>589</v>
      </c>
      <c r="N257" s="71" t="s">
        <v>738</v>
      </c>
      <c r="O257" s="89">
        <v>0.4333</v>
      </c>
      <c r="P257" s="71">
        <v>65</v>
      </c>
      <c r="Q257" s="71">
        <v>200</v>
      </c>
      <c r="R257" s="100">
        <v>1</v>
      </c>
      <c r="S257" s="99"/>
    </row>
    <row r="258" s="2" customFormat="1" ht="39" customHeight="1" spans="1:19">
      <c r="A258" s="71">
        <v>119</v>
      </c>
      <c r="B258" s="72" t="s">
        <v>767</v>
      </c>
      <c r="C258" s="71" t="s">
        <v>515</v>
      </c>
      <c r="D258" s="71" t="s">
        <v>29</v>
      </c>
      <c r="E258" s="73" t="s">
        <v>206</v>
      </c>
      <c r="F258" s="71" t="s">
        <v>517</v>
      </c>
      <c r="G258" s="71" t="s">
        <v>518</v>
      </c>
      <c r="H258" s="71" t="s">
        <v>519</v>
      </c>
      <c r="I258" s="73">
        <v>0.6</v>
      </c>
      <c r="J258" s="81">
        <f t="shared" si="1"/>
        <v>6.84</v>
      </c>
      <c r="K258" s="71" t="s">
        <v>520</v>
      </c>
      <c r="L258" s="71">
        <v>49</v>
      </c>
      <c r="M258" s="71">
        <v>496</v>
      </c>
      <c r="N258" s="71" t="s">
        <v>738</v>
      </c>
      <c r="O258" s="89">
        <v>0.3267</v>
      </c>
      <c r="P258" s="71">
        <v>49</v>
      </c>
      <c r="Q258" s="71">
        <v>200</v>
      </c>
      <c r="R258" s="100">
        <v>1</v>
      </c>
      <c r="S258" s="99"/>
    </row>
    <row r="259" s="2" customFormat="1" ht="39" customHeight="1" spans="1:19">
      <c r="A259" s="71">
        <v>120</v>
      </c>
      <c r="B259" s="72" t="s">
        <v>768</v>
      </c>
      <c r="C259" s="71" t="s">
        <v>515</v>
      </c>
      <c r="D259" s="71" t="s">
        <v>29</v>
      </c>
      <c r="E259" s="73" t="s">
        <v>206</v>
      </c>
      <c r="F259" s="71" t="s">
        <v>517</v>
      </c>
      <c r="G259" s="71" t="s">
        <v>518</v>
      </c>
      <c r="H259" s="71" t="s">
        <v>519</v>
      </c>
      <c r="I259" s="73">
        <v>1</v>
      </c>
      <c r="J259" s="81">
        <f t="shared" si="1"/>
        <v>11.4</v>
      </c>
      <c r="K259" s="71" t="s">
        <v>520</v>
      </c>
      <c r="L259" s="71">
        <v>65</v>
      </c>
      <c r="M259" s="71">
        <v>589</v>
      </c>
      <c r="N259" s="71" t="s">
        <v>738</v>
      </c>
      <c r="O259" s="89">
        <v>0.4333</v>
      </c>
      <c r="P259" s="71">
        <v>65</v>
      </c>
      <c r="Q259" s="71">
        <v>200</v>
      </c>
      <c r="R259" s="100">
        <v>1</v>
      </c>
      <c r="S259" s="99"/>
    </row>
    <row r="260" s="2" customFormat="1" ht="39" customHeight="1" spans="1:19">
      <c r="A260" s="71">
        <v>121</v>
      </c>
      <c r="B260" s="72" t="s">
        <v>769</v>
      </c>
      <c r="C260" s="71" t="s">
        <v>515</v>
      </c>
      <c r="D260" s="71" t="s">
        <v>29</v>
      </c>
      <c r="E260" s="73" t="s">
        <v>287</v>
      </c>
      <c r="F260" s="71" t="s">
        <v>517</v>
      </c>
      <c r="G260" s="71" t="s">
        <v>518</v>
      </c>
      <c r="H260" s="71" t="s">
        <v>519</v>
      </c>
      <c r="I260" s="73">
        <v>1.2</v>
      </c>
      <c r="J260" s="81">
        <f t="shared" si="1"/>
        <v>13.68</v>
      </c>
      <c r="K260" s="71" t="s">
        <v>520</v>
      </c>
      <c r="L260" s="71">
        <v>55</v>
      </c>
      <c r="M260" s="71">
        <v>469</v>
      </c>
      <c r="N260" s="71" t="s">
        <v>738</v>
      </c>
      <c r="O260" s="89">
        <v>0.4074</v>
      </c>
      <c r="P260" s="71">
        <v>55</v>
      </c>
      <c r="Q260" s="71">
        <v>200</v>
      </c>
      <c r="R260" s="100">
        <v>1</v>
      </c>
      <c r="S260" s="99"/>
    </row>
    <row r="261" s="2" customFormat="1" ht="39" customHeight="1" spans="1:19">
      <c r="A261" s="71">
        <v>122</v>
      </c>
      <c r="B261" s="72" t="s">
        <v>770</v>
      </c>
      <c r="C261" s="71" t="s">
        <v>515</v>
      </c>
      <c r="D261" s="71" t="s">
        <v>29</v>
      </c>
      <c r="E261" s="73" t="s">
        <v>287</v>
      </c>
      <c r="F261" s="71" t="s">
        <v>517</v>
      </c>
      <c r="G261" s="71" t="s">
        <v>518</v>
      </c>
      <c r="H261" s="71" t="s">
        <v>519</v>
      </c>
      <c r="I261" s="82">
        <v>0.53</v>
      </c>
      <c r="J261" s="81">
        <f t="shared" si="1"/>
        <v>6.042</v>
      </c>
      <c r="K261" s="71" t="s">
        <v>520</v>
      </c>
      <c r="L261" s="71">
        <v>47</v>
      </c>
      <c r="M261" s="71">
        <v>432</v>
      </c>
      <c r="N261" s="71" t="s">
        <v>738</v>
      </c>
      <c r="O261" s="89">
        <v>0.3481</v>
      </c>
      <c r="P261" s="71">
        <v>47</v>
      </c>
      <c r="Q261" s="71">
        <v>200</v>
      </c>
      <c r="R261" s="100">
        <v>1</v>
      </c>
      <c r="S261" s="99"/>
    </row>
    <row r="262" s="2" customFormat="1" ht="39" customHeight="1" spans="1:19">
      <c r="A262" s="71">
        <v>123</v>
      </c>
      <c r="B262" s="72" t="s">
        <v>771</v>
      </c>
      <c r="C262" s="71" t="s">
        <v>515</v>
      </c>
      <c r="D262" s="71" t="s">
        <v>29</v>
      </c>
      <c r="E262" s="73" t="s">
        <v>171</v>
      </c>
      <c r="F262" s="71" t="s">
        <v>517</v>
      </c>
      <c r="G262" s="71" t="s">
        <v>518</v>
      </c>
      <c r="H262" s="71" t="s">
        <v>519</v>
      </c>
      <c r="I262" s="82">
        <v>2.15</v>
      </c>
      <c r="J262" s="81">
        <f t="shared" si="1"/>
        <v>24.51</v>
      </c>
      <c r="K262" s="71" t="s">
        <v>520</v>
      </c>
      <c r="L262" s="71">
        <v>106</v>
      </c>
      <c r="M262" s="71">
        <v>652</v>
      </c>
      <c r="N262" s="71" t="s">
        <v>738</v>
      </c>
      <c r="O262" s="89">
        <v>0.2912</v>
      </c>
      <c r="P262" s="71">
        <v>106</v>
      </c>
      <c r="Q262" s="71">
        <v>200</v>
      </c>
      <c r="R262" s="100">
        <v>1</v>
      </c>
      <c r="S262" s="99"/>
    </row>
    <row r="263" s="2" customFormat="1" ht="39" customHeight="1" spans="1:19">
      <c r="A263" s="71">
        <v>124</v>
      </c>
      <c r="B263" s="72" t="s">
        <v>772</v>
      </c>
      <c r="C263" s="71" t="s">
        <v>515</v>
      </c>
      <c r="D263" s="71" t="s">
        <v>29</v>
      </c>
      <c r="E263" s="73" t="s">
        <v>133</v>
      </c>
      <c r="F263" s="71" t="s">
        <v>517</v>
      </c>
      <c r="G263" s="71" t="s">
        <v>518</v>
      </c>
      <c r="H263" s="71" t="s">
        <v>519</v>
      </c>
      <c r="I263" s="73">
        <v>1.17</v>
      </c>
      <c r="J263" s="81">
        <f t="shared" si="1"/>
        <v>13.338</v>
      </c>
      <c r="K263" s="71" t="s">
        <v>520</v>
      </c>
      <c r="L263" s="71">
        <v>41</v>
      </c>
      <c r="M263" s="71">
        <v>379</v>
      </c>
      <c r="N263" s="71" t="s">
        <v>738</v>
      </c>
      <c r="O263" s="89">
        <v>0.2733</v>
      </c>
      <c r="P263" s="71">
        <v>41</v>
      </c>
      <c r="Q263" s="71">
        <v>100</v>
      </c>
      <c r="R263" s="100">
        <v>1</v>
      </c>
      <c r="S263" s="99"/>
    </row>
    <row r="264" s="2" customFormat="1" ht="39" customHeight="1" spans="1:19">
      <c r="A264" s="71">
        <v>125</v>
      </c>
      <c r="B264" s="72" t="s">
        <v>773</v>
      </c>
      <c r="C264" s="71" t="s">
        <v>515</v>
      </c>
      <c r="D264" s="71" t="s">
        <v>29</v>
      </c>
      <c r="E264" s="73" t="s">
        <v>190</v>
      </c>
      <c r="F264" s="71" t="s">
        <v>517</v>
      </c>
      <c r="G264" s="71" t="s">
        <v>518</v>
      </c>
      <c r="H264" s="71" t="s">
        <v>519</v>
      </c>
      <c r="I264" s="73">
        <v>3.38</v>
      </c>
      <c r="J264" s="81">
        <f t="shared" si="1"/>
        <v>38.532</v>
      </c>
      <c r="K264" s="71" t="s">
        <v>520</v>
      </c>
      <c r="L264" s="71">
        <v>65</v>
      </c>
      <c r="M264" s="71">
        <v>652</v>
      </c>
      <c r="N264" s="71" t="s">
        <v>738</v>
      </c>
      <c r="O264" s="89">
        <v>0.4333</v>
      </c>
      <c r="P264" s="71">
        <v>65</v>
      </c>
      <c r="Q264" s="71">
        <v>200</v>
      </c>
      <c r="R264" s="100">
        <v>1</v>
      </c>
      <c r="S264" s="99"/>
    </row>
    <row r="265" s="2" customFormat="1" ht="39" customHeight="1" spans="1:19">
      <c r="A265" s="71">
        <v>126</v>
      </c>
      <c r="B265" s="72" t="s">
        <v>774</v>
      </c>
      <c r="C265" s="71" t="s">
        <v>515</v>
      </c>
      <c r="D265" s="71" t="s">
        <v>29</v>
      </c>
      <c r="E265" s="74" t="s">
        <v>190</v>
      </c>
      <c r="F265" s="71" t="s">
        <v>517</v>
      </c>
      <c r="G265" s="71" t="s">
        <v>518</v>
      </c>
      <c r="H265" s="71" t="s">
        <v>519</v>
      </c>
      <c r="I265" s="82">
        <v>0.36</v>
      </c>
      <c r="J265" s="81">
        <f t="shared" si="1"/>
        <v>4.104</v>
      </c>
      <c r="K265" s="71" t="s">
        <v>520</v>
      </c>
      <c r="L265" s="71">
        <v>59</v>
      </c>
      <c r="M265" s="71">
        <v>597</v>
      </c>
      <c r="N265" s="71" t="s">
        <v>738</v>
      </c>
      <c r="O265" s="89">
        <v>0.3933</v>
      </c>
      <c r="P265" s="71">
        <v>59</v>
      </c>
      <c r="Q265" s="71">
        <v>200</v>
      </c>
      <c r="R265" s="100">
        <v>1</v>
      </c>
      <c r="S265" s="99"/>
    </row>
    <row r="266" s="3" customFormat="1" ht="39" customHeight="1" spans="1:19">
      <c r="A266" s="71">
        <v>127</v>
      </c>
      <c r="B266" s="73" t="s">
        <v>775</v>
      </c>
      <c r="C266" s="71" t="s">
        <v>515</v>
      </c>
      <c r="D266" s="71" t="s">
        <v>776</v>
      </c>
      <c r="E266" s="82" t="s">
        <v>700</v>
      </c>
      <c r="F266" s="71" t="s">
        <v>522</v>
      </c>
      <c r="G266" s="71" t="s">
        <v>523</v>
      </c>
      <c r="H266" s="71" t="s">
        <v>519</v>
      </c>
      <c r="I266" s="82">
        <v>0.707</v>
      </c>
      <c r="J266" s="81">
        <f t="shared" ref="J266:J271" si="2">I266*28*0.3</f>
        <v>5.9388</v>
      </c>
      <c r="K266" s="71" t="s">
        <v>520</v>
      </c>
      <c r="L266" s="71">
        <v>98</v>
      </c>
      <c r="M266" s="71">
        <v>1088</v>
      </c>
      <c r="N266" s="71" t="s">
        <v>777</v>
      </c>
      <c r="O266" s="83">
        <v>0.68</v>
      </c>
      <c r="P266" s="71">
        <v>98</v>
      </c>
      <c r="Q266" s="71"/>
      <c r="R266" s="100">
        <v>1</v>
      </c>
      <c r="S266" s="99"/>
    </row>
    <row r="267" s="3" customFormat="1" ht="39" customHeight="1" spans="1:19">
      <c r="A267" s="71">
        <v>128</v>
      </c>
      <c r="B267" s="73" t="s">
        <v>778</v>
      </c>
      <c r="C267" s="71" t="s">
        <v>515</v>
      </c>
      <c r="D267" s="71" t="s">
        <v>776</v>
      </c>
      <c r="E267" s="82" t="s">
        <v>692</v>
      </c>
      <c r="F267" s="71" t="s">
        <v>522</v>
      </c>
      <c r="G267" s="71" t="s">
        <v>523</v>
      </c>
      <c r="H267" s="71" t="s">
        <v>519</v>
      </c>
      <c r="I267" s="82">
        <v>2.631</v>
      </c>
      <c r="J267" s="81">
        <f t="shared" si="2"/>
        <v>22.1004</v>
      </c>
      <c r="K267" s="71" t="s">
        <v>520</v>
      </c>
      <c r="L267" s="71">
        <v>328</v>
      </c>
      <c r="M267" s="71">
        <v>2620</v>
      </c>
      <c r="N267" s="71"/>
      <c r="O267" s="83">
        <v>1</v>
      </c>
      <c r="P267" s="71">
        <v>328</v>
      </c>
      <c r="Q267" s="71"/>
      <c r="R267" s="100">
        <v>1</v>
      </c>
      <c r="S267" s="99"/>
    </row>
    <row r="268" s="3" customFormat="1" ht="39" customHeight="1" spans="1:19">
      <c r="A268" s="71">
        <v>129</v>
      </c>
      <c r="B268" s="71" t="s">
        <v>779</v>
      </c>
      <c r="C268" s="71" t="s">
        <v>515</v>
      </c>
      <c r="D268" s="71" t="s">
        <v>776</v>
      </c>
      <c r="E268" s="82" t="s">
        <v>618</v>
      </c>
      <c r="F268" s="71" t="s">
        <v>522</v>
      </c>
      <c r="G268" s="71" t="s">
        <v>523</v>
      </c>
      <c r="H268" s="71" t="s">
        <v>519</v>
      </c>
      <c r="I268" s="71">
        <v>5.361</v>
      </c>
      <c r="J268" s="81">
        <f t="shared" si="2"/>
        <v>45.0324</v>
      </c>
      <c r="K268" s="71" t="s">
        <v>520</v>
      </c>
      <c r="L268" s="71">
        <v>195</v>
      </c>
      <c r="M268" s="71">
        <v>1314</v>
      </c>
      <c r="N268" s="71" t="s">
        <v>780</v>
      </c>
      <c r="O268" s="83">
        <v>1</v>
      </c>
      <c r="P268" s="71">
        <v>185</v>
      </c>
      <c r="Q268" s="71" t="s">
        <v>781</v>
      </c>
      <c r="R268" s="100">
        <v>1</v>
      </c>
      <c r="S268" s="99"/>
    </row>
    <row r="269" s="3" customFormat="1" ht="39" customHeight="1" spans="1:19">
      <c r="A269" s="71">
        <v>130</v>
      </c>
      <c r="B269" s="71" t="s">
        <v>782</v>
      </c>
      <c r="C269" s="71" t="s">
        <v>515</v>
      </c>
      <c r="D269" s="71" t="s">
        <v>776</v>
      </c>
      <c r="E269" s="82" t="s">
        <v>657</v>
      </c>
      <c r="F269" s="71" t="s">
        <v>522</v>
      </c>
      <c r="G269" s="71" t="s">
        <v>523</v>
      </c>
      <c r="H269" s="71" t="s">
        <v>519</v>
      </c>
      <c r="I269" s="71">
        <v>4.313</v>
      </c>
      <c r="J269" s="81">
        <f t="shared" si="2"/>
        <v>36.2292</v>
      </c>
      <c r="K269" s="71" t="s">
        <v>520</v>
      </c>
      <c r="L269" s="71">
        <v>200</v>
      </c>
      <c r="M269" s="71">
        <v>300</v>
      </c>
      <c r="N269" s="71" t="s">
        <v>783</v>
      </c>
      <c r="O269" s="83">
        <v>1</v>
      </c>
      <c r="P269" s="71">
        <v>200</v>
      </c>
      <c r="Q269" s="71">
        <v>120</v>
      </c>
      <c r="R269" s="100">
        <v>1</v>
      </c>
      <c r="S269" s="99"/>
    </row>
    <row r="270" s="3" customFormat="1" ht="39" customHeight="1" spans="1:19">
      <c r="A270" s="71">
        <v>131</v>
      </c>
      <c r="B270" s="71" t="s">
        <v>784</v>
      </c>
      <c r="C270" s="71" t="s">
        <v>515</v>
      </c>
      <c r="D270" s="71" t="s">
        <v>776</v>
      </c>
      <c r="E270" s="82" t="s">
        <v>668</v>
      </c>
      <c r="F270" s="71" t="s">
        <v>522</v>
      </c>
      <c r="G270" s="71" t="s">
        <v>523</v>
      </c>
      <c r="H270" s="71" t="s">
        <v>519</v>
      </c>
      <c r="I270" s="82">
        <v>7.09</v>
      </c>
      <c r="J270" s="81">
        <f t="shared" si="2"/>
        <v>59.556</v>
      </c>
      <c r="K270" s="71" t="s">
        <v>520</v>
      </c>
      <c r="L270" s="71">
        <v>265</v>
      </c>
      <c r="M270" s="71">
        <v>1500</v>
      </c>
      <c r="N270" s="71" t="s">
        <v>668</v>
      </c>
      <c r="O270" s="89">
        <v>0.637</v>
      </c>
      <c r="P270" s="71">
        <v>265</v>
      </c>
      <c r="Q270" s="71" t="s">
        <v>781</v>
      </c>
      <c r="R270" s="100">
        <v>1</v>
      </c>
      <c r="S270" s="99"/>
    </row>
    <row r="271" s="3" customFormat="1" ht="39" customHeight="1" spans="1:19">
      <c r="A271" s="71">
        <v>132</v>
      </c>
      <c r="B271" s="71" t="s">
        <v>785</v>
      </c>
      <c r="C271" s="71" t="s">
        <v>515</v>
      </c>
      <c r="D271" s="71" t="s">
        <v>776</v>
      </c>
      <c r="E271" s="82" t="s">
        <v>516</v>
      </c>
      <c r="F271" s="71" t="s">
        <v>522</v>
      </c>
      <c r="G271" s="71" t="s">
        <v>523</v>
      </c>
      <c r="H271" s="71" t="s">
        <v>519</v>
      </c>
      <c r="I271" s="82">
        <v>5.49</v>
      </c>
      <c r="J271" s="81">
        <f t="shared" si="2"/>
        <v>46.116</v>
      </c>
      <c r="K271" s="71" t="s">
        <v>520</v>
      </c>
      <c r="L271" s="71">
        <v>42</v>
      </c>
      <c r="M271" s="71">
        <v>415</v>
      </c>
      <c r="N271" s="71" t="s">
        <v>533</v>
      </c>
      <c r="O271" s="83">
        <v>0.52</v>
      </c>
      <c r="P271" s="71"/>
      <c r="Q271" s="71"/>
      <c r="R271" s="100">
        <v>0.95</v>
      </c>
      <c r="S271" s="99"/>
    </row>
    <row r="272" s="3" customFormat="1" ht="39" customHeight="1" spans="1:19">
      <c r="A272" s="71">
        <v>133</v>
      </c>
      <c r="B272" s="109" t="s">
        <v>786</v>
      </c>
      <c r="C272" s="71" t="s">
        <v>515</v>
      </c>
      <c r="D272" s="71" t="s">
        <v>29</v>
      </c>
      <c r="E272" s="82" t="s">
        <v>30</v>
      </c>
      <c r="F272" s="71" t="s">
        <v>787</v>
      </c>
      <c r="G272" s="71" t="s">
        <v>788</v>
      </c>
      <c r="H272" s="71" t="s">
        <v>519</v>
      </c>
      <c r="I272" s="73">
        <v>0.435</v>
      </c>
      <c r="J272" s="73">
        <f t="shared" ref="J272:J274" si="3">I272*38*0.3</f>
        <v>4.959</v>
      </c>
      <c r="K272" s="71" t="s">
        <v>520</v>
      </c>
      <c r="L272" s="87">
        <v>30</v>
      </c>
      <c r="M272" s="87">
        <v>72</v>
      </c>
      <c r="N272" s="87" t="s">
        <v>789</v>
      </c>
      <c r="O272" s="85">
        <v>0.96</v>
      </c>
      <c r="P272" s="87">
        <v>30</v>
      </c>
      <c r="Q272" s="85"/>
      <c r="R272" s="101">
        <v>1</v>
      </c>
      <c r="S272" s="99"/>
    </row>
    <row r="273" s="3" customFormat="1" ht="39" customHeight="1" spans="1:19">
      <c r="A273" s="71">
        <v>134</v>
      </c>
      <c r="B273" s="109" t="s">
        <v>790</v>
      </c>
      <c r="C273" s="71" t="s">
        <v>515</v>
      </c>
      <c r="D273" s="71" t="s">
        <v>29</v>
      </c>
      <c r="E273" s="82" t="s">
        <v>303</v>
      </c>
      <c r="F273" s="71" t="s">
        <v>787</v>
      </c>
      <c r="G273" s="71" t="s">
        <v>788</v>
      </c>
      <c r="H273" s="71" t="s">
        <v>519</v>
      </c>
      <c r="I273" s="73">
        <v>0.351</v>
      </c>
      <c r="J273" s="73">
        <f t="shared" si="3"/>
        <v>4.0014</v>
      </c>
      <c r="K273" s="71" t="s">
        <v>520</v>
      </c>
      <c r="L273" s="87">
        <v>27</v>
      </c>
      <c r="M273" s="87">
        <v>38</v>
      </c>
      <c r="N273" s="87" t="s">
        <v>791</v>
      </c>
      <c r="O273" s="85">
        <v>0.98</v>
      </c>
      <c r="P273" s="87">
        <v>27</v>
      </c>
      <c r="Q273" s="87"/>
      <c r="R273" s="101">
        <v>1</v>
      </c>
      <c r="S273" s="99"/>
    </row>
    <row r="274" s="3" customFormat="1" ht="39" customHeight="1" spans="1:19">
      <c r="A274" s="71">
        <v>135</v>
      </c>
      <c r="B274" s="109" t="s">
        <v>792</v>
      </c>
      <c r="C274" s="71" t="s">
        <v>515</v>
      </c>
      <c r="D274" s="71" t="s">
        <v>29</v>
      </c>
      <c r="E274" s="82" t="s">
        <v>407</v>
      </c>
      <c r="F274" s="71" t="s">
        <v>787</v>
      </c>
      <c r="G274" s="71" t="s">
        <v>788</v>
      </c>
      <c r="H274" s="71" t="s">
        <v>519</v>
      </c>
      <c r="I274" s="73">
        <v>0.741</v>
      </c>
      <c r="J274" s="73">
        <f t="shared" si="3"/>
        <v>8.4474</v>
      </c>
      <c r="K274" s="71" t="s">
        <v>520</v>
      </c>
      <c r="L274" s="110">
        <v>6</v>
      </c>
      <c r="M274" s="110">
        <v>87</v>
      </c>
      <c r="N274" s="87" t="s">
        <v>793</v>
      </c>
      <c r="O274" s="85">
        <v>0.95</v>
      </c>
      <c r="P274" s="87">
        <v>6</v>
      </c>
      <c r="Q274" s="87"/>
      <c r="R274" s="101">
        <v>1</v>
      </c>
      <c r="S274" s="99"/>
    </row>
    <row r="275" s="3" customFormat="1" ht="39" customHeight="1" spans="1:19">
      <c r="A275" s="71">
        <v>136</v>
      </c>
      <c r="B275" s="73" t="s">
        <v>794</v>
      </c>
      <c r="C275" s="71" t="s">
        <v>515</v>
      </c>
      <c r="D275" s="71" t="s">
        <v>29</v>
      </c>
      <c r="E275" s="82" t="s">
        <v>40</v>
      </c>
      <c r="F275" s="71" t="s">
        <v>787</v>
      </c>
      <c r="G275" s="71" t="s">
        <v>788</v>
      </c>
      <c r="H275" s="71" t="s">
        <v>519</v>
      </c>
      <c r="I275" s="73"/>
      <c r="J275" s="73">
        <v>20</v>
      </c>
      <c r="K275" s="71" t="s">
        <v>520</v>
      </c>
      <c r="L275" s="71">
        <v>650</v>
      </c>
      <c r="M275" s="71">
        <v>2292</v>
      </c>
      <c r="N275" s="71" t="s">
        <v>795</v>
      </c>
      <c r="O275" s="83">
        <v>0.1</v>
      </c>
      <c r="P275" s="71">
        <v>632</v>
      </c>
      <c r="Q275" s="71"/>
      <c r="R275" s="100">
        <v>1</v>
      </c>
      <c r="S275" s="99"/>
    </row>
    <row r="276" s="3" customFormat="1" ht="39" customHeight="1" spans="1:19">
      <c r="A276" s="71">
        <v>137</v>
      </c>
      <c r="B276" s="109" t="s">
        <v>796</v>
      </c>
      <c r="C276" s="71" t="s">
        <v>515</v>
      </c>
      <c r="D276" s="71" t="s">
        <v>29</v>
      </c>
      <c r="E276" s="82" t="s">
        <v>40</v>
      </c>
      <c r="F276" s="71" t="s">
        <v>787</v>
      </c>
      <c r="G276" s="71" t="s">
        <v>788</v>
      </c>
      <c r="H276" s="71" t="s">
        <v>519</v>
      </c>
      <c r="I276" s="73">
        <v>0.371</v>
      </c>
      <c r="J276" s="73">
        <f t="shared" ref="J276:J283" si="4">I276*38*0.3</f>
        <v>4.2294</v>
      </c>
      <c r="K276" s="71" t="s">
        <v>520</v>
      </c>
      <c r="L276" s="71">
        <v>650</v>
      </c>
      <c r="M276" s="71">
        <v>2292</v>
      </c>
      <c r="N276" s="71" t="s">
        <v>797</v>
      </c>
      <c r="O276" s="83">
        <v>0.1</v>
      </c>
      <c r="P276" s="71">
        <v>632</v>
      </c>
      <c r="Q276" s="71"/>
      <c r="R276" s="100">
        <v>1</v>
      </c>
      <c r="S276" s="99"/>
    </row>
    <row r="277" s="3" customFormat="1" ht="39" customHeight="1" spans="1:19">
      <c r="A277" s="71">
        <v>138</v>
      </c>
      <c r="B277" s="109" t="s">
        <v>798</v>
      </c>
      <c r="C277" s="71" t="s">
        <v>515</v>
      </c>
      <c r="D277" s="71" t="s">
        <v>29</v>
      </c>
      <c r="E277" s="82" t="s">
        <v>799</v>
      </c>
      <c r="F277" s="71" t="s">
        <v>787</v>
      </c>
      <c r="G277" s="71" t="s">
        <v>788</v>
      </c>
      <c r="H277" s="71" t="s">
        <v>519</v>
      </c>
      <c r="I277" s="73">
        <v>1.057</v>
      </c>
      <c r="J277" s="73">
        <f t="shared" si="4"/>
        <v>12.0498</v>
      </c>
      <c r="K277" s="71" t="s">
        <v>520</v>
      </c>
      <c r="L277" s="71">
        <v>443</v>
      </c>
      <c r="M277" s="71">
        <v>2324</v>
      </c>
      <c r="N277" s="71" t="s">
        <v>800</v>
      </c>
      <c r="O277" s="83">
        <v>0.11</v>
      </c>
      <c r="P277" s="71">
        <v>432</v>
      </c>
      <c r="Q277" s="71"/>
      <c r="R277" s="100">
        <v>1</v>
      </c>
      <c r="S277" s="99"/>
    </row>
    <row r="278" s="3" customFormat="1" ht="39" customHeight="1" spans="1:19">
      <c r="A278" s="71">
        <v>139</v>
      </c>
      <c r="B278" s="109" t="s">
        <v>801</v>
      </c>
      <c r="C278" s="71" t="s">
        <v>515</v>
      </c>
      <c r="D278" s="71" t="s">
        <v>29</v>
      </c>
      <c r="E278" s="82" t="s">
        <v>219</v>
      </c>
      <c r="F278" s="71" t="s">
        <v>787</v>
      </c>
      <c r="G278" s="71" t="s">
        <v>788</v>
      </c>
      <c r="H278" s="71" t="s">
        <v>519</v>
      </c>
      <c r="I278" s="74">
        <v>0.1</v>
      </c>
      <c r="J278" s="73">
        <f t="shared" si="4"/>
        <v>1.14</v>
      </c>
      <c r="K278" s="71" t="s">
        <v>520</v>
      </c>
      <c r="L278" s="82"/>
      <c r="M278" s="84"/>
      <c r="N278" s="84"/>
      <c r="O278" s="84"/>
      <c r="P278" s="84"/>
      <c r="Q278" s="84"/>
      <c r="R278" s="108"/>
      <c r="S278" s="99"/>
    </row>
    <row r="279" s="3" customFormat="1" ht="39" customHeight="1" spans="1:19">
      <c r="A279" s="71">
        <v>140</v>
      </c>
      <c r="B279" s="109" t="s">
        <v>802</v>
      </c>
      <c r="C279" s="71" t="s">
        <v>515</v>
      </c>
      <c r="D279" s="71" t="s">
        <v>29</v>
      </c>
      <c r="E279" s="82" t="s">
        <v>230</v>
      </c>
      <c r="F279" s="71" t="s">
        <v>787</v>
      </c>
      <c r="G279" s="71" t="s">
        <v>788</v>
      </c>
      <c r="H279" s="71" t="s">
        <v>519</v>
      </c>
      <c r="I279" s="73">
        <v>1</v>
      </c>
      <c r="J279" s="73">
        <f t="shared" si="4"/>
        <v>11.4</v>
      </c>
      <c r="K279" s="71" t="s">
        <v>520</v>
      </c>
      <c r="L279" s="71">
        <v>238</v>
      </c>
      <c r="M279" s="71">
        <v>512</v>
      </c>
      <c r="N279" s="84"/>
      <c r="O279" s="84"/>
      <c r="P279" s="84"/>
      <c r="Q279" s="84"/>
      <c r="R279" s="108"/>
      <c r="S279" s="99"/>
    </row>
    <row r="280" s="3" customFormat="1" ht="39" customHeight="1" spans="1:19">
      <c r="A280" s="71">
        <v>141</v>
      </c>
      <c r="B280" s="109" t="s">
        <v>803</v>
      </c>
      <c r="C280" s="71" t="s">
        <v>515</v>
      </c>
      <c r="D280" s="71" t="s">
        <v>29</v>
      </c>
      <c r="E280" s="82" t="s">
        <v>219</v>
      </c>
      <c r="F280" s="71" t="s">
        <v>787</v>
      </c>
      <c r="G280" s="71" t="s">
        <v>788</v>
      </c>
      <c r="H280" s="71" t="s">
        <v>519</v>
      </c>
      <c r="I280" s="73">
        <v>1.991</v>
      </c>
      <c r="J280" s="73">
        <f t="shared" si="4"/>
        <v>22.6974</v>
      </c>
      <c r="K280" s="71" t="s">
        <v>520</v>
      </c>
      <c r="L280" s="82"/>
      <c r="M280" s="84"/>
      <c r="N280" s="84"/>
      <c r="O280" s="84"/>
      <c r="P280" s="84"/>
      <c r="Q280" s="84"/>
      <c r="R280" s="108"/>
      <c r="S280" s="99"/>
    </row>
    <row r="281" s="3" customFormat="1" ht="39" customHeight="1" spans="1:19">
      <c r="A281" s="71">
        <v>142</v>
      </c>
      <c r="B281" s="109" t="s">
        <v>804</v>
      </c>
      <c r="C281" s="71" t="s">
        <v>515</v>
      </c>
      <c r="D281" s="71" t="s">
        <v>29</v>
      </c>
      <c r="E281" s="82" t="s">
        <v>219</v>
      </c>
      <c r="F281" s="71" t="s">
        <v>787</v>
      </c>
      <c r="G281" s="71" t="s">
        <v>788</v>
      </c>
      <c r="H281" s="71" t="s">
        <v>519</v>
      </c>
      <c r="I281" s="74">
        <v>2.231</v>
      </c>
      <c r="J281" s="73">
        <f t="shared" si="4"/>
        <v>25.4334</v>
      </c>
      <c r="K281" s="71" t="s">
        <v>520</v>
      </c>
      <c r="L281" s="82"/>
      <c r="M281" s="84"/>
      <c r="N281" s="84"/>
      <c r="O281" s="84"/>
      <c r="P281" s="84"/>
      <c r="Q281" s="84"/>
      <c r="R281" s="108"/>
      <c r="S281" s="99"/>
    </row>
    <row r="282" s="3" customFormat="1" ht="39" customHeight="1" spans="1:19">
      <c r="A282" s="71">
        <v>143</v>
      </c>
      <c r="B282" s="109" t="s">
        <v>805</v>
      </c>
      <c r="C282" s="71" t="s">
        <v>515</v>
      </c>
      <c r="D282" s="71" t="s">
        <v>29</v>
      </c>
      <c r="E282" s="82" t="s">
        <v>727</v>
      </c>
      <c r="F282" s="71" t="s">
        <v>787</v>
      </c>
      <c r="G282" s="71" t="s">
        <v>788</v>
      </c>
      <c r="H282" s="71" t="s">
        <v>519</v>
      </c>
      <c r="I282" s="74">
        <v>2.2</v>
      </c>
      <c r="J282" s="73">
        <f t="shared" si="4"/>
        <v>25.08</v>
      </c>
      <c r="K282" s="71" t="s">
        <v>520</v>
      </c>
      <c r="L282" s="71">
        <v>160</v>
      </c>
      <c r="M282" s="71">
        <v>210</v>
      </c>
      <c r="N282" s="71"/>
      <c r="O282" s="71">
        <v>50</v>
      </c>
      <c r="P282" s="71">
        <v>160</v>
      </c>
      <c r="Q282" s="71">
        <v>210</v>
      </c>
      <c r="R282" s="106">
        <v>100</v>
      </c>
      <c r="S282" s="99"/>
    </row>
    <row r="283" s="3" customFormat="1" ht="39" customHeight="1" spans="1:19">
      <c r="A283" s="71">
        <v>144</v>
      </c>
      <c r="B283" s="109" t="s">
        <v>806</v>
      </c>
      <c r="C283" s="71" t="s">
        <v>515</v>
      </c>
      <c r="D283" s="71" t="s">
        <v>29</v>
      </c>
      <c r="E283" s="82" t="s">
        <v>242</v>
      </c>
      <c r="F283" s="71" t="s">
        <v>787</v>
      </c>
      <c r="G283" s="71" t="s">
        <v>788</v>
      </c>
      <c r="H283" s="71" t="s">
        <v>519</v>
      </c>
      <c r="I283" s="74">
        <v>0.2</v>
      </c>
      <c r="J283" s="73">
        <f t="shared" si="4"/>
        <v>2.28</v>
      </c>
      <c r="K283" s="71" t="s">
        <v>520</v>
      </c>
      <c r="L283" s="71">
        <v>303</v>
      </c>
      <c r="M283" s="71">
        <v>1326</v>
      </c>
      <c r="N283" s="84"/>
      <c r="O283" s="84"/>
      <c r="P283" s="84"/>
      <c r="Q283" s="84"/>
      <c r="R283" s="108"/>
      <c r="S283" s="99"/>
    </row>
    <row r="284" s="3" customFormat="1" ht="39" customHeight="1" spans="1:19">
      <c r="A284" s="71">
        <v>145</v>
      </c>
      <c r="B284" s="73" t="s">
        <v>807</v>
      </c>
      <c r="C284" s="71" t="s">
        <v>515</v>
      </c>
      <c r="D284" s="71" t="s">
        <v>29</v>
      </c>
      <c r="E284" s="82" t="s">
        <v>272</v>
      </c>
      <c r="F284" s="71" t="s">
        <v>787</v>
      </c>
      <c r="G284" s="71" t="s">
        <v>788</v>
      </c>
      <c r="H284" s="71" t="s">
        <v>519</v>
      </c>
      <c r="I284" s="73"/>
      <c r="J284" s="73">
        <v>50</v>
      </c>
      <c r="K284" s="71" t="s">
        <v>520</v>
      </c>
      <c r="L284" s="71">
        <v>135</v>
      </c>
      <c r="M284" s="71">
        <v>302</v>
      </c>
      <c r="N284" s="71" t="s">
        <v>808</v>
      </c>
      <c r="O284" s="71">
        <v>0.308</v>
      </c>
      <c r="P284" s="71">
        <v>135</v>
      </c>
      <c r="Q284" s="71"/>
      <c r="R284" s="100">
        <v>1</v>
      </c>
      <c r="S284" s="99"/>
    </row>
    <row r="285" s="3" customFormat="1" ht="39" customHeight="1" spans="1:19">
      <c r="A285" s="71">
        <v>146</v>
      </c>
      <c r="B285" s="109" t="s">
        <v>809</v>
      </c>
      <c r="C285" s="71" t="s">
        <v>515</v>
      </c>
      <c r="D285" s="71" t="s">
        <v>29</v>
      </c>
      <c r="E285" s="82" t="s">
        <v>439</v>
      </c>
      <c r="F285" s="71" t="s">
        <v>787</v>
      </c>
      <c r="G285" s="71" t="s">
        <v>788</v>
      </c>
      <c r="H285" s="71" t="s">
        <v>519</v>
      </c>
      <c r="I285" s="73">
        <v>1.5</v>
      </c>
      <c r="J285" s="73">
        <f t="shared" ref="J285:J287" si="5">I285*38*0.3</f>
        <v>17.1</v>
      </c>
      <c r="K285" s="71" t="s">
        <v>520</v>
      </c>
      <c r="L285" s="71">
        <v>210</v>
      </c>
      <c r="M285" s="71">
        <v>817</v>
      </c>
      <c r="N285" s="71" t="s">
        <v>582</v>
      </c>
      <c r="O285" s="71">
        <v>1</v>
      </c>
      <c r="P285" s="71">
        <v>210</v>
      </c>
      <c r="Q285" s="71"/>
      <c r="R285" s="100">
        <v>1</v>
      </c>
      <c r="S285" s="99"/>
    </row>
    <row r="286" s="3" customFormat="1" ht="39" customHeight="1" spans="1:19">
      <c r="A286" s="71">
        <v>147</v>
      </c>
      <c r="B286" s="109" t="s">
        <v>810</v>
      </c>
      <c r="C286" s="71" t="s">
        <v>515</v>
      </c>
      <c r="D286" s="71" t="s">
        <v>29</v>
      </c>
      <c r="E286" s="82" t="s">
        <v>280</v>
      </c>
      <c r="F286" s="71" t="s">
        <v>787</v>
      </c>
      <c r="G286" s="71" t="s">
        <v>788</v>
      </c>
      <c r="H286" s="71" t="s">
        <v>519</v>
      </c>
      <c r="I286" s="73">
        <v>0.7</v>
      </c>
      <c r="J286" s="73">
        <f t="shared" si="5"/>
        <v>7.98</v>
      </c>
      <c r="K286" s="71" t="s">
        <v>520</v>
      </c>
      <c r="L286" s="71">
        <v>20</v>
      </c>
      <c r="M286" s="71">
        <v>315</v>
      </c>
      <c r="N286" s="71" t="s">
        <v>811</v>
      </c>
      <c r="O286" s="71"/>
      <c r="P286" s="71"/>
      <c r="Q286" s="71"/>
      <c r="R286" s="100">
        <v>1</v>
      </c>
      <c r="S286" s="99"/>
    </row>
    <row r="287" s="3" customFormat="1" ht="39" customHeight="1" spans="1:19">
      <c r="A287" s="71">
        <v>148</v>
      </c>
      <c r="B287" s="109" t="s">
        <v>812</v>
      </c>
      <c r="C287" s="71" t="s">
        <v>515</v>
      </c>
      <c r="D287" s="71" t="s">
        <v>29</v>
      </c>
      <c r="E287" s="82" t="s">
        <v>280</v>
      </c>
      <c r="F287" s="71" t="s">
        <v>787</v>
      </c>
      <c r="G287" s="71" t="s">
        <v>788</v>
      </c>
      <c r="H287" s="71" t="s">
        <v>519</v>
      </c>
      <c r="I287" s="74">
        <v>5.37</v>
      </c>
      <c r="J287" s="73">
        <f t="shared" si="5"/>
        <v>61.218</v>
      </c>
      <c r="K287" s="71" t="s">
        <v>520</v>
      </c>
      <c r="L287" s="71">
        <v>15</v>
      </c>
      <c r="M287" s="71">
        <v>285</v>
      </c>
      <c r="N287" s="71" t="s">
        <v>811</v>
      </c>
      <c r="O287" s="71"/>
      <c r="P287" s="71"/>
      <c r="Q287" s="71"/>
      <c r="R287" s="100">
        <v>1</v>
      </c>
      <c r="S287" s="99"/>
    </row>
    <row r="288" s="3" customFormat="1" ht="39" customHeight="1" spans="1:19">
      <c r="A288" s="71">
        <v>149</v>
      </c>
      <c r="B288" s="109" t="s">
        <v>813</v>
      </c>
      <c r="C288" s="71" t="s">
        <v>515</v>
      </c>
      <c r="D288" s="71" t="s">
        <v>29</v>
      </c>
      <c r="E288" s="82" t="s">
        <v>280</v>
      </c>
      <c r="F288" s="71" t="s">
        <v>787</v>
      </c>
      <c r="G288" s="71" t="s">
        <v>788</v>
      </c>
      <c r="H288" s="71" t="s">
        <v>519</v>
      </c>
      <c r="I288" s="73"/>
      <c r="J288" s="73">
        <v>20</v>
      </c>
      <c r="K288" s="71" t="s">
        <v>520</v>
      </c>
      <c r="L288" s="71">
        <v>493</v>
      </c>
      <c r="M288" s="71">
        <v>1100</v>
      </c>
      <c r="N288" s="71" t="s">
        <v>811</v>
      </c>
      <c r="O288" s="71"/>
      <c r="P288" s="71"/>
      <c r="Q288" s="71"/>
      <c r="R288" s="100">
        <v>1</v>
      </c>
      <c r="S288" s="99"/>
    </row>
    <row r="289" s="3" customFormat="1" ht="39" customHeight="1" spans="1:19">
      <c r="A289" s="71">
        <v>150</v>
      </c>
      <c r="B289" s="109" t="s">
        <v>814</v>
      </c>
      <c r="C289" s="71" t="s">
        <v>515</v>
      </c>
      <c r="D289" s="71" t="s">
        <v>29</v>
      </c>
      <c r="E289" s="82" t="s">
        <v>484</v>
      </c>
      <c r="F289" s="71" t="s">
        <v>787</v>
      </c>
      <c r="G289" s="71" t="s">
        <v>788</v>
      </c>
      <c r="H289" s="71" t="s">
        <v>519</v>
      </c>
      <c r="I289" s="73">
        <v>0.767</v>
      </c>
      <c r="J289" s="73">
        <f t="shared" ref="J289:J298" si="6">I289*38*0.3</f>
        <v>8.7438</v>
      </c>
      <c r="K289" s="71" t="s">
        <v>520</v>
      </c>
      <c r="L289" s="71">
        <v>547</v>
      </c>
      <c r="M289" s="71">
        <v>1630</v>
      </c>
      <c r="N289" s="83"/>
      <c r="O289" s="83">
        <v>1</v>
      </c>
      <c r="P289" s="71">
        <v>547</v>
      </c>
      <c r="Q289" s="82"/>
      <c r="R289" s="106" t="s">
        <v>732</v>
      </c>
      <c r="S289" s="99"/>
    </row>
    <row r="290" s="3" customFormat="1" ht="39" customHeight="1" spans="1:19">
      <c r="A290" s="71">
        <v>151</v>
      </c>
      <c r="B290" s="109" t="s">
        <v>815</v>
      </c>
      <c r="C290" s="71" t="s">
        <v>515</v>
      </c>
      <c r="D290" s="71" t="s">
        <v>29</v>
      </c>
      <c r="E290" s="82" t="s">
        <v>484</v>
      </c>
      <c r="F290" s="71" t="s">
        <v>787</v>
      </c>
      <c r="G290" s="71" t="s">
        <v>788</v>
      </c>
      <c r="H290" s="71" t="s">
        <v>519</v>
      </c>
      <c r="I290" s="73">
        <v>2.395</v>
      </c>
      <c r="J290" s="73">
        <f t="shared" si="6"/>
        <v>27.303</v>
      </c>
      <c r="K290" s="71" t="s">
        <v>520</v>
      </c>
      <c r="L290" s="71">
        <v>547</v>
      </c>
      <c r="M290" s="71">
        <v>1630</v>
      </c>
      <c r="N290" s="83"/>
      <c r="O290" s="83">
        <v>1</v>
      </c>
      <c r="P290" s="71">
        <v>547</v>
      </c>
      <c r="Q290" s="82"/>
      <c r="R290" s="106" t="s">
        <v>732</v>
      </c>
      <c r="S290" s="99"/>
    </row>
    <row r="291" s="3" customFormat="1" ht="39" customHeight="1" spans="1:19">
      <c r="A291" s="71">
        <v>152</v>
      </c>
      <c r="B291" s="109" t="s">
        <v>816</v>
      </c>
      <c r="C291" s="71" t="s">
        <v>515</v>
      </c>
      <c r="D291" s="71" t="s">
        <v>29</v>
      </c>
      <c r="E291" s="82" t="s">
        <v>734</v>
      </c>
      <c r="F291" s="71" t="s">
        <v>787</v>
      </c>
      <c r="G291" s="71" t="s">
        <v>788</v>
      </c>
      <c r="H291" s="71" t="s">
        <v>519</v>
      </c>
      <c r="I291" s="73">
        <v>3.41</v>
      </c>
      <c r="J291" s="73">
        <f t="shared" si="6"/>
        <v>38.874</v>
      </c>
      <c r="K291" s="71" t="s">
        <v>520</v>
      </c>
      <c r="L291" s="71">
        <v>450</v>
      </c>
      <c r="M291" s="71">
        <v>750</v>
      </c>
      <c r="N291" s="71"/>
      <c r="O291" s="83">
        <v>0.48</v>
      </c>
      <c r="P291" s="71">
        <v>450</v>
      </c>
      <c r="Q291" s="71"/>
      <c r="R291" s="106" t="s">
        <v>732</v>
      </c>
      <c r="S291" s="99"/>
    </row>
    <row r="292" s="3" customFormat="1" ht="39" customHeight="1" spans="1:19">
      <c r="A292" s="71">
        <v>153</v>
      </c>
      <c r="B292" s="109" t="s">
        <v>817</v>
      </c>
      <c r="C292" s="71" t="s">
        <v>515</v>
      </c>
      <c r="D292" s="71" t="s">
        <v>29</v>
      </c>
      <c r="E292" s="82" t="s">
        <v>734</v>
      </c>
      <c r="F292" s="71" t="s">
        <v>787</v>
      </c>
      <c r="G292" s="71" t="s">
        <v>788</v>
      </c>
      <c r="H292" s="71" t="s">
        <v>519</v>
      </c>
      <c r="I292" s="73">
        <v>5</v>
      </c>
      <c r="J292" s="73">
        <f t="shared" si="6"/>
        <v>57</v>
      </c>
      <c r="K292" s="71" t="s">
        <v>520</v>
      </c>
      <c r="L292" s="71">
        <v>480</v>
      </c>
      <c r="M292" s="71">
        <v>840</v>
      </c>
      <c r="N292" s="71"/>
      <c r="O292" s="83">
        <v>0.55</v>
      </c>
      <c r="P292" s="71">
        <v>480</v>
      </c>
      <c r="Q292" s="71"/>
      <c r="R292" s="106" t="s">
        <v>732</v>
      </c>
      <c r="S292" s="99"/>
    </row>
    <row r="293" s="3" customFormat="1" ht="39" customHeight="1" spans="1:19">
      <c r="A293" s="71">
        <v>154</v>
      </c>
      <c r="B293" s="109" t="s">
        <v>818</v>
      </c>
      <c r="C293" s="71" t="s">
        <v>515</v>
      </c>
      <c r="D293" s="71" t="s">
        <v>29</v>
      </c>
      <c r="E293" s="82" t="s">
        <v>700</v>
      </c>
      <c r="F293" s="71" t="s">
        <v>787</v>
      </c>
      <c r="G293" s="71" t="s">
        <v>788</v>
      </c>
      <c r="H293" s="71" t="s">
        <v>519</v>
      </c>
      <c r="I293" s="73">
        <v>3.15</v>
      </c>
      <c r="J293" s="73">
        <f t="shared" si="6"/>
        <v>35.91</v>
      </c>
      <c r="K293" s="71" t="s">
        <v>520</v>
      </c>
      <c r="L293" s="71">
        <v>220</v>
      </c>
      <c r="M293" s="71">
        <v>1056</v>
      </c>
      <c r="N293" s="71" t="s">
        <v>819</v>
      </c>
      <c r="O293" s="83">
        <v>0.68</v>
      </c>
      <c r="P293" s="71">
        <v>220</v>
      </c>
      <c r="Q293" s="71"/>
      <c r="R293" s="100">
        <v>1</v>
      </c>
      <c r="S293" s="99"/>
    </row>
    <row r="294" s="3" customFormat="1" ht="39" customHeight="1" spans="1:19">
      <c r="A294" s="71">
        <v>155</v>
      </c>
      <c r="B294" s="109" t="s">
        <v>820</v>
      </c>
      <c r="C294" s="71" t="s">
        <v>515</v>
      </c>
      <c r="D294" s="71" t="s">
        <v>29</v>
      </c>
      <c r="E294" s="82" t="s">
        <v>709</v>
      </c>
      <c r="F294" s="71" t="s">
        <v>787</v>
      </c>
      <c r="G294" s="71" t="s">
        <v>788</v>
      </c>
      <c r="H294" s="71" t="s">
        <v>519</v>
      </c>
      <c r="I294" s="73">
        <v>2.312</v>
      </c>
      <c r="J294" s="73">
        <f t="shared" si="6"/>
        <v>26.3568</v>
      </c>
      <c r="K294" s="71" t="s">
        <v>520</v>
      </c>
      <c r="L294" s="71">
        <v>48</v>
      </c>
      <c r="M294" s="71">
        <v>595</v>
      </c>
      <c r="N294" s="71" t="s">
        <v>821</v>
      </c>
      <c r="O294" s="83">
        <v>0.7</v>
      </c>
      <c r="P294" s="71">
        <v>48</v>
      </c>
      <c r="Q294" s="71"/>
      <c r="R294" s="100">
        <v>1</v>
      </c>
      <c r="S294" s="99"/>
    </row>
    <row r="295" s="3" customFormat="1" ht="39" customHeight="1" spans="1:19">
      <c r="A295" s="71">
        <v>156</v>
      </c>
      <c r="B295" s="109" t="s">
        <v>822</v>
      </c>
      <c r="C295" s="71" t="s">
        <v>515</v>
      </c>
      <c r="D295" s="71" t="s">
        <v>29</v>
      </c>
      <c r="E295" s="82" t="s">
        <v>115</v>
      </c>
      <c r="F295" s="71" t="s">
        <v>787</v>
      </c>
      <c r="G295" s="71" t="s">
        <v>788</v>
      </c>
      <c r="H295" s="71" t="s">
        <v>519</v>
      </c>
      <c r="I295" s="73">
        <v>2.274</v>
      </c>
      <c r="J295" s="73">
        <f t="shared" si="6"/>
        <v>25.9236</v>
      </c>
      <c r="K295" s="71" t="s">
        <v>520</v>
      </c>
      <c r="L295" s="71">
        <v>203</v>
      </c>
      <c r="M295" s="71">
        <v>1363</v>
      </c>
      <c r="N295" s="84"/>
      <c r="O295" s="84"/>
      <c r="P295" s="84"/>
      <c r="Q295" s="84"/>
      <c r="R295" s="108"/>
      <c r="S295" s="99"/>
    </row>
    <row r="296" s="3" customFormat="1" ht="39" customHeight="1" spans="1:19">
      <c r="A296" s="71">
        <v>157</v>
      </c>
      <c r="B296" s="109" t="s">
        <v>823</v>
      </c>
      <c r="C296" s="71" t="s">
        <v>515</v>
      </c>
      <c r="D296" s="71" t="s">
        <v>29</v>
      </c>
      <c r="E296" s="82" t="s">
        <v>824</v>
      </c>
      <c r="F296" s="71" t="s">
        <v>787</v>
      </c>
      <c r="G296" s="71" t="s">
        <v>788</v>
      </c>
      <c r="H296" s="71" t="s">
        <v>519</v>
      </c>
      <c r="I296" s="82">
        <v>0.825</v>
      </c>
      <c r="J296" s="73">
        <f t="shared" si="6"/>
        <v>9.405</v>
      </c>
      <c r="K296" s="71" t="s">
        <v>520</v>
      </c>
      <c r="L296" s="71">
        <v>5</v>
      </c>
      <c r="M296" s="71">
        <v>105</v>
      </c>
      <c r="N296" s="71" t="s">
        <v>825</v>
      </c>
      <c r="O296" s="103" t="s">
        <v>437</v>
      </c>
      <c r="P296" s="71">
        <v>5</v>
      </c>
      <c r="Q296" s="71"/>
      <c r="R296" s="113">
        <v>1</v>
      </c>
      <c r="S296" s="99"/>
    </row>
    <row r="297" s="3" customFormat="1" ht="39" customHeight="1" spans="1:19">
      <c r="A297" s="71">
        <v>158</v>
      </c>
      <c r="B297" s="109" t="s">
        <v>826</v>
      </c>
      <c r="C297" s="71" t="s">
        <v>515</v>
      </c>
      <c r="D297" s="71" t="s">
        <v>29</v>
      </c>
      <c r="E297" s="82" t="s">
        <v>106</v>
      </c>
      <c r="F297" s="71" t="s">
        <v>787</v>
      </c>
      <c r="G297" s="71" t="s">
        <v>788</v>
      </c>
      <c r="H297" s="71" t="s">
        <v>519</v>
      </c>
      <c r="I297" s="82">
        <v>0.8</v>
      </c>
      <c r="J297" s="73">
        <f t="shared" si="6"/>
        <v>9.12</v>
      </c>
      <c r="K297" s="71" t="s">
        <v>520</v>
      </c>
      <c r="L297" s="71" t="s">
        <v>827</v>
      </c>
      <c r="M297" s="71" t="s">
        <v>828</v>
      </c>
      <c r="N297" s="71" t="s">
        <v>829</v>
      </c>
      <c r="O297" s="83">
        <v>0.55</v>
      </c>
      <c r="P297" s="71" t="s">
        <v>827</v>
      </c>
      <c r="Q297" s="71"/>
      <c r="R297" s="114">
        <v>1</v>
      </c>
      <c r="S297" s="99"/>
    </row>
    <row r="298" s="3" customFormat="1" ht="39" customHeight="1" spans="1:19">
      <c r="A298" s="71">
        <v>159</v>
      </c>
      <c r="B298" s="109" t="s">
        <v>830</v>
      </c>
      <c r="C298" s="71" t="s">
        <v>515</v>
      </c>
      <c r="D298" s="71" t="s">
        <v>29</v>
      </c>
      <c r="E298" s="82" t="s">
        <v>831</v>
      </c>
      <c r="F298" s="71" t="s">
        <v>787</v>
      </c>
      <c r="G298" s="71" t="s">
        <v>788</v>
      </c>
      <c r="H298" s="71" t="s">
        <v>519</v>
      </c>
      <c r="I298" s="82">
        <v>3.291</v>
      </c>
      <c r="J298" s="73">
        <f t="shared" si="6"/>
        <v>37.5174</v>
      </c>
      <c r="K298" s="71" t="s">
        <v>520</v>
      </c>
      <c r="L298" s="71">
        <v>51</v>
      </c>
      <c r="M298" s="71">
        <v>675</v>
      </c>
      <c r="N298" s="71" t="s">
        <v>832</v>
      </c>
      <c r="O298" s="111" t="s">
        <v>429</v>
      </c>
      <c r="P298" s="71">
        <v>51</v>
      </c>
      <c r="Q298" s="71"/>
      <c r="R298" s="100">
        <v>1</v>
      </c>
      <c r="S298" s="99"/>
    </row>
    <row r="299" s="3" customFormat="1" ht="39" customHeight="1" spans="1:19">
      <c r="A299" s="71">
        <v>160</v>
      </c>
      <c r="B299" s="73" t="s">
        <v>833</v>
      </c>
      <c r="C299" s="71" t="s">
        <v>515</v>
      </c>
      <c r="D299" s="71" t="s">
        <v>29</v>
      </c>
      <c r="E299" s="82" t="s">
        <v>831</v>
      </c>
      <c r="F299" s="71" t="s">
        <v>787</v>
      </c>
      <c r="G299" s="71" t="s">
        <v>788</v>
      </c>
      <c r="H299" s="71" t="s">
        <v>519</v>
      </c>
      <c r="I299" s="82"/>
      <c r="J299" s="73">
        <v>20</v>
      </c>
      <c r="K299" s="71" t="s">
        <v>520</v>
      </c>
      <c r="L299" s="71">
        <v>16</v>
      </c>
      <c r="M299" s="71">
        <v>156</v>
      </c>
      <c r="N299" s="71" t="s">
        <v>834</v>
      </c>
      <c r="O299" s="111" t="s">
        <v>429</v>
      </c>
      <c r="P299" s="71">
        <v>16</v>
      </c>
      <c r="Q299" s="71"/>
      <c r="R299" s="100">
        <v>1</v>
      </c>
      <c r="S299" s="99"/>
    </row>
    <row r="300" s="3" customFormat="1" ht="39" customHeight="1" spans="1:19">
      <c r="A300" s="71">
        <v>161</v>
      </c>
      <c r="B300" s="109" t="s">
        <v>835</v>
      </c>
      <c r="C300" s="71" t="s">
        <v>515</v>
      </c>
      <c r="D300" s="71" t="s">
        <v>29</v>
      </c>
      <c r="E300" s="82" t="s">
        <v>94</v>
      </c>
      <c r="F300" s="71" t="s">
        <v>787</v>
      </c>
      <c r="G300" s="71" t="s">
        <v>788</v>
      </c>
      <c r="H300" s="71" t="s">
        <v>519</v>
      </c>
      <c r="I300" s="82">
        <v>0.421</v>
      </c>
      <c r="J300" s="73">
        <f t="shared" ref="J300:J319" si="7">I300*38*0.3</f>
        <v>4.7994</v>
      </c>
      <c r="K300" s="71" t="s">
        <v>520</v>
      </c>
      <c r="L300" s="71">
        <v>26</v>
      </c>
      <c r="M300" s="71">
        <v>108</v>
      </c>
      <c r="N300" s="71" t="s">
        <v>836</v>
      </c>
      <c r="O300" s="83">
        <v>0.51</v>
      </c>
      <c r="P300" s="71">
        <v>26</v>
      </c>
      <c r="Q300" s="71"/>
      <c r="R300" s="100">
        <v>1</v>
      </c>
      <c r="S300" s="99"/>
    </row>
    <row r="301" s="3" customFormat="1" ht="39" customHeight="1" spans="1:19">
      <c r="A301" s="71">
        <v>162</v>
      </c>
      <c r="B301" s="109" t="s">
        <v>837</v>
      </c>
      <c r="C301" s="71" t="s">
        <v>515</v>
      </c>
      <c r="D301" s="71" t="s">
        <v>29</v>
      </c>
      <c r="E301" s="82" t="s">
        <v>98</v>
      </c>
      <c r="F301" s="71" t="s">
        <v>787</v>
      </c>
      <c r="G301" s="71" t="s">
        <v>788</v>
      </c>
      <c r="H301" s="71" t="s">
        <v>519</v>
      </c>
      <c r="I301" s="82">
        <v>10.5</v>
      </c>
      <c r="J301" s="73">
        <f t="shared" si="7"/>
        <v>119.7</v>
      </c>
      <c r="K301" s="71" t="s">
        <v>520</v>
      </c>
      <c r="L301" s="71">
        <v>522</v>
      </c>
      <c r="M301" s="71">
        <v>4735</v>
      </c>
      <c r="N301" s="71" t="s">
        <v>838</v>
      </c>
      <c r="O301" s="83">
        <v>0.53</v>
      </c>
      <c r="P301" s="71">
        <v>522</v>
      </c>
      <c r="Q301" s="71"/>
      <c r="R301" s="100">
        <v>1</v>
      </c>
      <c r="S301" s="99"/>
    </row>
    <row r="302" s="3" customFormat="1" ht="39" customHeight="1" spans="1:19">
      <c r="A302" s="71">
        <v>163</v>
      </c>
      <c r="B302" s="109" t="s">
        <v>839</v>
      </c>
      <c r="C302" s="71" t="s">
        <v>515</v>
      </c>
      <c r="D302" s="71" t="s">
        <v>29</v>
      </c>
      <c r="E302" s="82" t="s">
        <v>567</v>
      </c>
      <c r="F302" s="71" t="s">
        <v>787</v>
      </c>
      <c r="G302" s="71" t="s">
        <v>788</v>
      </c>
      <c r="H302" s="71" t="s">
        <v>519</v>
      </c>
      <c r="I302" s="82">
        <v>3</v>
      </c>
      <c r="J302" s="73">
        <f t="shared" si="7"/>
        <v>34.2</v>
      </c>
      <c r="K302" s="71" t="s">
        <v>520</v>
      </c>
      <c r="L302" s="87">
        <v>177</v>
      </c>
      <c r="M302" s="87">
        <v>2773</v>
      </c>
      <c r="N302" s="87" t="s">
        <v>569</v>
      </c>
      <c r="O302" s="88" t="s">
        <v>429</v>
      </c>
      <c r="P302" s="87">
        <v>161</v>
      </c>
      <c r="Q302" s="87"/>
      <c r="R302" s="101">
        <v>1</v>
      </c>
      <c r="S302" s="99"/>
    </row>
    <row r="303" s="3" customFormat="1" ht="39" customHeight="1" spans="1:19">
      <c r="A303" s="71">
        <v>164</v>
      </c>
      <c r="B303" s="109" t="s">
        <v>840</v>
      </c>
      <c r="C303" s="71" t="s">
        <v>515</v>
      </c>
      <c r="D303" s="71" t="s">
        <v>29</v>
      </c>
      <c r="E303" s="82" t="s">
        <v>94</v>
      </c>
      <c r="F303" s="71" t="s">
        <v>787</v>
      </c>
      <c r="G303" s="71" t="s">
        <v>788</v>
      </c>
      <c r="H303" s="71" t="s">
        <v>519</v>
      </c>
      <c r="I303" s="82">
        <v>1</v>
      </c>
      <c r="J303" s="73">
        <f t="shared" si="7"/>
        <v>11.4</v>
      </c>
      <c r="K303" s="71" t="s">
        <v>520</v>
      </c>
      <c r="L303" s="71">
        <v>691</v>
      </c>
      <c r="M303" s="71">
        <v>2592</v>
      </c>
      <c r="N303" s="71" t="s">
        <v>841</v>
      </c>
      <c r="O303" s="83">
        <v>0.51</v>
      </c>
      <c r="P303" s="71">
        <v>691</v>
      </c>
      <c r="Q303" s="71"/>
      <c r="R303" s="101">
        <v>1</v>
      </c>
      <c r="S303" s="99"/>
    </row>
    <row r="304" s="3" customFormat="1" ht="39" customHeight="1" spans="1:19">
      <c r="A304" s="71">
        <v>165</v>
      </c>
      <c r="B304" s="109" t="s">
        <v>842</v>
      </c>
      <c r="C304" s="71" t="s">
        <v>515</v>
      </c>
      <c r="D304" s="71" t="s">
        <v>29</v>
      </c>
      <c r="E304" s="82" t="s">
        <v>843</v>
      </c>
      <c r="F304" s="71" t="s">
        <v>787</v>
      </c>
      <c r="G304" s="71" t="s">
        <v>788</v>
      </c>
      <c r="H304" s="71" t="s">
        <v>519</v>
      </c>
      <c r="I304" s="82">
        <v>1.679</v>
      </c>
      <c r="J304" s="73">
        <f t="shared" si="7"/>
        <v>19.1406</v>
      </c>
      <c r="K304" s="71" t="s">
        <v>520</v>
      </c>
      <c r="L304" s="71">
        <v>375</v>
      </c>
      <c r="M304" s="71">
        <v>3313</v>
      </c>
      <c r="N304" s="87" t="s">
        <v>562</v>
      </c>
      <c r="O304" s="83">
        <v>0.58</v>
      </c>
      <c r="P304" s="71" t="s">
        <v>844</v>
      </c>
      <c r="Q304" s="71"/>
      <c r="R304" s="113">
        <v>1</v>
      </c>
      <c r="S304" s="99"/>
    </row>
    <row r="305" s="3" customFormat="1" ht="39" customHeight="1" spans="1:19">
      <c r="A305" s="71">
        <v>166</v>
      </c>
      <c r="B305" s="109" t="s">
        <v>845</v>
      </c>
      <c r="C305" s="71" t="s">
        <v>515</v>
      </c>
      <c r="D305" s="71" t="s">
        <v>29</v>
      </c>
      <c r="E305" s="82" t="s">
        <v>516</v>
      </c>
      <c r="F305" s="71" t="s">
        <v>787</v>
      </c>
      <c r="G305" s="71" t="s">
        <v>788</v>
      </c>
      <c r="H305" s="71" t="s">
        <v>519</v>
      </c>
      <c r="I305" s="82">
        <v>3.95</v>
      </c>
      <c r="J305" s="73">
        <f t="shared" si="7"/>
        <v>45.03</v>
      </c>
      <c r="K305" s="71" t="s">
        <v>520</v>
      </c>
      <c r="L305" s="71">
        <v>42</v>
      </c>
      <c r="M305" s="71">
        <v>415</v>
      </c>
      <c r="N305" s="71" t="s">
        <v>533</v>
      </c>
      <c r="O305" s="83">
        <v>0.52</v>
      </c>
      <c r="P305" s="71"/>
      <c r="Q305" s="71"/>
      <c r="R305" s="100">
        <v>0.95</v>
      </c>
      <c r="S305" s="99"/>
    </row>
    <row r="306" s="3" customFormat="1" ht="39" customHeight="1" spans="1:19">
      <c r="A306" s="71">
        <v>167</v>
      </c>
      <c r="B306" s="109" t="s">
        <v>44</v>
      </c>
      <c r="C306" s="71" t="s">
        <v>515</v>
      </c>
      <c r="D306" s="71" t="s">
        <v>29</v>
      </c>
      <c r="E306" s="82" t="s">
        <v>846</v>
      </c>
      <c r="F306" s="71" t="s">
        <v>787</v>
      </c>
      <c r="G306" s="71" t="s">
        <v>788</v>
      </c>
      <c r="H306" s="71" t="s">
        <v>519</v>
      </c>
      <c r="I306" s="82">
        <v>0.24</v>
      </c>
      <c r="J306" s="73">
        <f t="shared" si="7"/>
        <v>2.736</v>
      </c>
      <c r="K306" s="71" t="s">
        <v>520</v>
      </c>
      <c r="L306" s="71">
        <v>229</v>
      </c>
      <c r="M306" s="71">
        <v>1187</v>
      </c>
      <c r="N306" s="71" t="s">
        <v>533</v>
      </c>
      <c r="O306" s="89">
        <v>0.68</v>
      </c>
      <c r="P306" s="71"/>
      <c r="Q306" s="71"/>
      <c r="R306" s="115">
        <v>0.95</v>
      </c>
      <c r="S306" s="99"/>
    </row>
    <row r="307" s="3" customFormat="1" ht="39" customHeight="1" spans="1:19">
      <c r="A307" s="71">
        <v>168</v>
      </c>
      <c r="B307" s="109" t="s">
        <v>847</v>
      </c>
      <c r="C307" s="71" t="s">
        <v>515</v>
      </c>
      <c r="D307" s="71" t="s">
        <v>29</v>
      </c>
      <c r="E307" s="82" t="s">
        <v>848</v>
      </c>
      <c r="F307" s="71" t="s">
        <v>787</v>
      </c>
      <c r="G307" s="71" t="s">
        <v>788</v>
      </c>
      <c r="H307" s="71" t="s">
        <v>519</v>
      </c>
      <c r="I307" s="82">
        <v>0.52</v>
      </c>
      <c r="J307" s="73">
        <f t="shared" si="7"/>
        <v>5.928</v>
      </c>
      <c r="K307" s="71" t="s">
        <v>520</v>
      </c>
      <c r="L307" s="71">
        <v>217</v>
      </c>
      <c r="M307" s="71">
        <v>2112</v>
      </c>
      <c r="N307" s="71" t="s">
        <v>533</v>
      </c>
      <c r="O307" s="83">
        <v>0.61</v>
      </c>
      <c r="P307" s="71"/>
      <c r="Q307" s="71"/>
      <c r="R307" s="115">
        <v>0.95</v>
      </c>
      <c r="S307" s="99"/>
    </row>
    <row r="308" s="3" customFormat="1" ht="39" customHeight="1" spans="1:19">
      <c r="A308" s="71">
        <v>169</v>
      </c>
      <c r="B308" s="109" t="s">
        <v>849</v>
      </c>
      <c r="C308" s="71" t="s">
        <v>515</v>
      </c>
      <c r="D308" s="71" t="s">
        <v>29</v>
      </c>
      <c r="E308" s="82" t="s">
        <v>850</v>
      </c>
      <c r="F308" s="71" t="s">
        <v>787</v>
      </c>
      <c r="G308" s="71" t="s">
        <v>788</v>
      </c>
      <c r="H308" s="71" t="s">
        <v>519</v>
      </c>
      <c r="I308" s="82">
        <v>6.747</v>
      </c>
      <c r="J308" s="73">
        <f t="shared" si="7"/>
        <v>76.9158</v>
      </c>
      <c r="K308" s="71" t="s">
        <v>520</v>
      </c>
      <c r="L308" s="82">
        <v>59</v>
      </c>
      <c r="M308" s="82">
        <v>604</v>
      </c>
      <c r="N308" s="71" t="s">
        <v>533</v>
      </c>
      <c r="O308" s="112">
        <v>0.62</v>
      </c>
      <c r="P308" s="82"/>
      <c r="Q308" s="82"/>
      <c r="R308" s="100">
        <v>0.95</v>
      </c>
      <c r="S308" s="99"/>
    </row>
    <row r="309" s="3" customFormat="1" ht="39" customHeight="1" spans="1:19">
      <c r="A309" s="71">
        <v>170</v>
      </c>
      <c r="B309" s="109" t="s">
        <v>851</v>
      </c>
      <c r="C309" s="71" t="s">
        <v>515</v>
      </c>
      <c r="D309" s="71" t="s">
        <v>29</v>
      </c>
      <c r="E309" s="82" t="s">
        <v>852</v>
      </c>
      <c r="F309" s="71" t="s">
        <v>787</v>
      </c>
      <c r="G309" s="71" t="s">
        <v>788</v>
      </c>
      <c r="H309" s="71" t="s">
        <v>519</v>
      </c>
      <c r="I309" s="82">
        <v>3.89</v>
      </c>
      <c r="J309" s="73">
        <f t="shared" si="7"/>
        <v>44.346</v>
      </c>
      <c r="K309" s="71" t="s">
        <v>520</v>
      </c>
      <c r="L309" s="71">
        <v>401</v>
      </c>
      <c r="M309" s="71">
        <v>2070</v>
      </c>
      <c r="N309" s="71" t="s">
        <v>533</v>
      </c>
      <c r="O309" s="83">
        <v>0.51</v>
      </c>
      <c r="P309" s="71"/>
      <c r="Q309" s="71"/>
      <c r="R309" s="100">
        <v>0.95</v>
      </c>
      <c r="S309" s="99"/>
    </row>
    <row r="310" s="3" customFormat="1" ht="39" customHeight="1" spans="1:19">
      <c r="A310" s="71">
        <v>171</v>
      </c>
      <c r="B310" s="109" t="s">
        <v>853</v>
      </c>
      <c r="C310" s="71" t="s">
        <v>515</v>
      </c>
      <c r="D310" s="71" t="s">
        <v>29</v>
      </c>
      <c r="E310" s="82" t="s">
        <v>854</v>
      </c>
      <c r="F310" s="71" t="s">
        <v>787</v>
      </c>
      <c r="G310" s="71" t="s">
        <v>788</v>
      </c>
      <c r="H310" s="71" t="s">
        <v>519</v>
      </c>
      <c r="I310" s="71">
        <v>102.757</v>
      </c>
      <c r="J310" s="73">
        <f t="shared" si="7"/>
        <v>1171.4298</v>
      </c>
      <c r="K310" s="71" t="s">
        <v>520</v>
      </c>
      <c r="L310" s="71">
        <v>4647</v>
      </c>
      <c r="M310" s="71">
        <v>59906</v>
      </c>
      <c r="N310" s="71" t="s">
        <v>738</v>
      </c>
      <c r="O310" s="83">
        <v>1</v>
      </c>
      <c r="P310" s="71">
        <v>4647</v>
      </c>
      <c r="Q310" s="71">
        <v>200</v>
      </c>
      <c r="R310" s="100">
        <v>1</v>
      </c>
      <c r="S310" s="99"/>
    </row>
    <row r="311" s="3" customFormat="1" ht="39" customHeight="1" spans="1:19">
      <c r="A311" s="71">
        <v>172</v>
      </c>
      <c r="B311" s="109" t="s">
        <v>855</v>
      </c>
      <c r="C311" s="71" t="s">
        <v>515</v>
      </c>
      <c r="D311" s="71" t="s">
        <v>29</v>
      </c>
      <c r="E311" s="82" t="s">
        <v>854</v>
      </c>
      <c r="F311" s="71" t="s">
        <v>787</v>
      </c>
      <c r="G311" s="71" t="s">
        <v>788</v>
      </c>
      <c r="H311" s="71" t="s">
        <v>519</v>
      </c>
      <c r="I311" s="71">
        <v>4</v>
      </c>
      <c r="J311" s="73">
        <f t="shared" si="7"/>
        <v>45.6</v>
      </c>
      <c r="K311" s="71" t="s">
        <v>520</v>
      </c>
      <c r="L311" s="103" t="s">
        <v>736</v>
      </c>
      <c r="M311" s="103" t="s">
        <v>737</v>
      </c>
      <c r="N311" s="103" t="s">
        <v>738</v>
      </c>
      <c r="O311" s="103" t="s">
        <v>739</v>
      </c>
      <c r="P311" s="103" t="s">
        <v>736</v>
      </c>
      <c r="Q311" s="103" t="s">
        <v>740</v>
      </c>
      <c r="R311" s="107" t="s">
        <v>410</v>
      </c>
      <c r="S311" s="99"/>
    </row>
    <row r="312" s="3" customFormat="1" ht="39" customHeight="1" spans="1:19">
      <c r="A312" s="71">
        <v>173</v>
      </c>
      <c r="B312" s="109" t="s">
        <v>856</v>
      </c>
      <c r="C312" s="71" t="s">
        <v>515</v>
      </c>
      <c r="D312" s="71" t="s">
        <v>29</v>
      </c>
      <c r="E312" s="82" t="s">
        <v>854</v>
      </c>
      <c r="F312" s="71" t="s">
        <v>787</v>
      </c>
      <c r="G312" s="71" t="s">
        <v>788</v>
      </c>
      <c r="H312" s="71" t="s">
        <v>519</v>
      </c>
      <c r="I312" s="71">
        <v>0.65</v>
      </c>
      <c r="J312" s="73">
        <f t="shared" si="7"/>
        <v>7.41</v>
      </c>
      <c r="K312" s="71" t="s">
        <v>520</v>
      </c>
      <c r="L312" s="103"/>
      <c r="M312" s="103"/>
      <c r="N312" s="103"/>
      <c r="O312" s="103"/>
      <c r="P312" s="103"/>
      <c r="Q312" s="103"/>
      <c r="R312" s="107"/>
      <c r="S312" s="99"/>
    </row>
    <row r="313" s="3" customFormat="1" ht="39" customHeight="1" spans="1:19">
      <c r="A313" s="71">
        <v>174</v>
      </c>
      <c r="B313" s="109" t="s">
        <v>857</v>
      </c>
      <c r="C313" s="71" t="s">
        <v>515</v>
      </c>
      <c r="D313" s="71" t="s">
        <v>29</v>
      </c>
      <c r="E313" s="82" t="s">
        <v>854</v>
      </c>
      <c r="F313" s="71" t="s">
        <v>787</v>
      </c>
      <c r="G313" s="71" t="s">
        <v>788</v>
      </c>
      <c r="H313" s="71" t="s">
        <v>519</v>
      </c>
      <c r="I313" s="71">
        <v>1.7</v>
      </c>
      <c r="J313" s="73">
        <f t="shared" si="7"/>
        <v>19.38</v>
      </c>
      <c r="K313" s="71" t="s">
        <v>520</v>
      </c>
      <c r="L313" s="103"/>
      <c r="M313" s="103"/>
      <c r="N313" s="103"/>
      <c r="O313" s="103"/>
      <c r="P313" s="103"/>
      <c r="Q313" s="103"/>
      <c r="R313" s="107"/>
      <c r="S313" s="99"/>
    </row>
    <row r="314" s="3" customFormat="1" ht="39" customHeight="1" spans="1:19">
      <c r="A314" s="71">
        <v>175</v>
      </c>
      <c r="B314" s="109" t="s">
        <v>858</v>
      </c>
      <c r="C314" s="71" t="s">
        <v>515</v>
      </c>
      <c r="D314" s="71" t="s">
        <v>29</v>
      </c>
      <c r="E314" s="82" t="s">
        <v>854</v>
      </c>
      <c r="F314" s="71" t="s">
        <v>787</v>
      </c>
      <c r="G314" s="71" t="s">
        <v>788</v>
      </c>
      <c r="H314" s="71" t="s">
        <v>519</v>
      </c>
      <c r="I314" s="71">
        <v>3</v>
      </c>
      <c r="J314" s="73">
        <f t="shared" si="7"/>
        <v>34.2</v>
      </c>
      <c r="K314" s="71" t="s">
        <v>520</v>
      </c>
      <c r="L314" s="103"/>
      <c r="M314" s="103"/>
      <c r="N314" s="103"/>
      <c r="O314" s="103"/>
      <c r="P314" s="103"/>
      <c r="Q314" s="103"/>
      <c r="R314" s="107"/>
      <c r="S314" s="99"/>
    </row>
    <row r="315" s="3" customFormat="1" ht="35" customHeight="1" spans="1:19">
      <c r="A315" s="71">
        <v>176</v>
      </c>
      <c r="B315" s="109" t="s">
        <v>859</v>
      </c>
      <c r="C315" s="71" t="s">
        <v>515</v>
      </c>
      <c r="D315" s="71" t="s">
        <v>29</v>
      </c>
      <c r="E315" s="82" t="s">
        <v>854</v>
      </c>
      <c r="F315" s="71" t="s">
        <v>787</v>
      </c>
      <c r="G315" s="71" t="s">
        <v>788</v>
      </c>
      <c r="H315" s="71" t="s">
        <v>519</v>
      </c>
      <c r="I315" s="71">
        <v>2.12</v>
      </c>
      <c r="J315" s="73">
        <f t="shared" si="7"/>
        <v>24.168</v>
      </c>
      <c r="K315" s="71" t="s">
        <v>520</v>
      </c>
      <c r="L315" s="103"/>
      <c r="M315" s="103"/>
      <c r="N315" s="103"/>
      <c r="O315" s="103"/>
      <c r="P315" s="103"/>
      <c r="Q315" s="103"/>
      <c r="R315" s="107"/>
      <c r="S315" s="99"/>
    </row>
    <row r="316" s="3" customFormat="1" ht="35" customHeight="1" spans="1:19">
      <c r="A316" s="71">
        <v>177</v>
      </c>
      <c r="B316" s="109" t="s">
        <v>860</v>
      </c>
      <c r="C316" s="71" t="s">
        <v>515</v>
      </c>
      <c r="D316" s="71" t="s">
        <v>29</v>
      </c>
      <c r="E316" s="82" t="s">
        <v>854</v>
      </c>
      <c r="F316" s="71" t="s">
        <v>787</v>
      </c>
      <c r="G316" s="71" t="s">
        <v>788</v>
      </c>
      <c r="H316" s="71" t="s">
        <v>519</v>
      </c>
      <c r="I316" s="71">
        <v>2.65</v>
      </c>
      <c r="J316" s="73">
        <f t="shared" si="7"/>
        <v>30.21</v>
      </c>
      <c r="K316" s="71" t="s">
        <v>520</v>
      </c>
      <c r="L316" s="103"/>
      <c r="M316" s="103"/>
      <c r="N316" s="103"/>
      <c r="O316" s="103"/>
      <c r="P316" s="103"/>
      <c r="Q316" s="103"/>
      <c r="R316" s="107"/>
      <c r="S316" s="99"/>
    </row>
    <row r="317" s="3" customFormat="1" ht="35" customHeight="1" spans="1:19">
      <c r="A317" s="71">
        <v>178</v>
      </c>
      <c r="B317" s="109" t="s">
        <v>861</v>
      </c>
      <c r="C317" s="71" t="s">
        <v>515</v>
      </c>
      <c r="D317" s="71" t="s">
        <v>29</v>
      </c>
      <c r="E317" s="82" t="s">
        <v>854</v>
      </c>
      <c r="F317" s="71" t="s">
        <v>787</v>
      </c>
      <c r="G317" s="71" t="s">
        <v>788</v>
      </c>
      <c r="H317" s="71" t="s">
        <v>519</v>
      </c>
      <c r="I317" s="71">
        <v>0.141</v>
      </c>
      <c r="J317" s="73">
        <f t="shared" si="7"/>
        <v>1.6074</v>
      </c>
      <c r="K317" s="71" t="s">
        <v>520</v>
      </c>
      <c r="L317" s="103"/>
      <c r="M317" s="103"/>
      <c r="N317" s="103"/>
      <c r="O317" s="103"/>
      <c r="P317" s="103"/>
      <c r="Q317" s="103"/>
      <c r="R317" s="107"/>
      <c r="S317" s="99"/>
    </row>
    <row r="318" s="3" customFormat="1" ht="35" customHeight="1" spans="1:19">
      <c r="A318" s="71">
        <v>179</v>
      </c>
      <c r="B318" s="109" t="s">
        <v>862</v>
      </c>
      <c r="C318" s="71" t="s">
        <v>515</v>
      </c>
      <c r="D318" s="71" t="s">
        <v>29</v>
      </c>
      <c r="E318" s="82" t="s">
        <v>854</v>
      </c>
      <c r="F318" s="71" t="s">
        <v>787</v>
      </c>
      <c r="G318" s="71" t="s">
        <v>788</v>
      </c>
      <c r="H318" s="71" t="s">
        <v>519</v>
      </c>
      <c r="I318" s="71">
        <v>0.168</v>
      </c>
      <c r="J318" s="73">
        <f t="shared" si="7"/>
        <v>1.9152</v>
      </c>
      <c r="K318" s="71" t="s">
        <v>520</v>
      </c>
      <c r="L318" s="103"/>
      <c r="M318" s="103"/>
      <c r="N318" s="103"/>
      <c r="O318" s="103"/>
      <c r="P318" s="103"/>
      <c r="Q318" s="103"/>
      <c r="R318" s="107"/>
      <c r="S318" s="99"/>
    </row>
    <row r="319" s="3" customFormat="1" ht="35" customHeight="1" spans="1:19">
      <c r="A319" s="71">
        <v>180</v>
      </c>
      <c r="B319" s="109" t="s">
        <v>863</v>
      </c>
      <c r="C319" s="71" t="s">
        <v>515</v>
      </c>
      <c r="D319" s="71" t="s">
        <v>29</v>
      </c>
      <c r="E319" s="82" t="s">
        <v>854</v>
      </c>
      <c r="F319" s="71" t="s">
        <v>787</v>
      </c>
      <c r="G319" s="71" t="s">
        <v>788</v>
      </c>
      <c r="H319" s="71" t="s">
        <v>519</v>
      </c>
      <c r="I319" s="71">
        <v>0.489</v>
      </c>
      <c r="J319" s="73">
        <f t="shared" si="7"/>
        <v>5.5746</v>
      </c>
      <c r="K319" s="71" t="s">
        <v>520</v>
      </c>
      <c r="L319" s="103"/>
      <c r="M319" s="103"/>
      <c r="N319" s="103"/>
      <c r="O319" s="103"/>
      <c r="P319" s="103"/>
      <c r="Q319" s="103"/>
      <c r="R319" s="107"/>
      <c r="S319" s="99"/>
    </row>
    <row r="320" spans="1:19">
      <c r="A320" s="8"/>
      <c r="B320" s="8" t="s">
        <v>864</v>
      </c>
      <c r="C320" s="8"/>
      <c r="D320" s="8"/>
      <c r="E320" s="8"/>
      <c r="F320" s="8"/>
      <c r="G320" s="8"/>
      <c r="H320" s="8"/>
      <c r="I320" s="8"/>
      <c r="J320" s="8">
        <v>355</v>
      </c>
      <c r="K320" s="8"/>
      <c r="L320" s="8"/>
      <c r="M320" s="8"/>
      <c r="N320" s="8"/>
      <c r="O320" s="24"/>
      <c r="P320" s="8"/>
      <c r="Q320" s="8"/>
      <c r="R320" s="98"/>
      <c r="S320" s="99"/>
    </row>
    <row r="321" ht="36" spans="1:19">
      <c r="A321" s="53">
        <v>1</v>
      </c>
      <c r="B321" s="53" t="s">
        <v>865</v>
      </c>
      <c r="C321" s="53" t="s">
        <v>866</v>
      </c>
      <c r="D321" s="53"/>
      <c r="E321" s="53" t="s">
        <v>867</v>
      </c>
      <c r="F321" s="53">
        <v>2019.5</v>
      </c>
      <c r="G321" s="53">
        <v>2019.12</v>
      </c>
      <c r="H321" s="53" t="s">
        <v>868</v>
      </c>
      <c r="I321" s="53" t="s">
        <v>869</v>
      </c>
      <c r="J321" s="53">
        <v>330</v>
      </c>
      <c r="K321" s="53" t="s">
        <v>511</v>
      </c>
      <c r="L321" s="53">
        <v>1100</v>
      </c>
      <c r="M321" s="53"/>
      <c r="N321" s="53" t="s">
        <v>869</v>
      </c>
      <c r="O321" s="61">
        <v>1</v>
      </c>
      <c r="P321" s="53">
        <v>1100</v>
      </c>
      <c r="Q321" s="53">
        <v>3000</v>
      </c>
      <c r="R321" s="48" t="s">
        <v>732</v>
      </c>
      <c r="S321" s="99"/>
    </row>
    <row r="322" ht="36" spans="1:19">
      <c r="A322" s="53">
        <v>2</v>
      </c>
      <c r="B322" s="53" t="s">
        <v>870</v>
      </c>
      <c r="C322" s="53" t="s">
        <v>871</v>
      </c>
      <c r="D322" s="53"/>
      <c r="E322" s="53" t="s">
        <v>867</v>
      </c>
      <c r="F322" s="53">
        <v>2019.5</v>
      </c>
      <c r="G322" s="53">
        <v>2019.12</v>
      </c>
      <c r="H322" s="53" t="s">
        <v>868</v>
      </c>
      <c r="I322" s="53">
        <v>35</v>
      </c>
      <c r="J322" s="53">
        <v>25</v>
      </c>
      <c r="K322" s="53" t="s">
        <v>511</v>
      </c>
      <c r="L322" s="53">
        <v>10</v>
      </c>
      <c r="M322" s="53">
        <v>25</v>
      </c>
      <c r="N322" s="53" t="s">
        <v>872</v>
      </c>
      <c r="O322" s="61">
        <v>1</v>
      </c>
      <c r="P322" s="53">
        <v>10</v>
      </c>
      <c r="Q322" s="53"/>
      <c r="R322" s="48" t="s">
        <v>732</v>
      </c>
      <c r="S322" s="99"/>
    </row>
  </sheetData>
  <mergeCells count="21">
    <mergeCell ref="A1:B1"/>
    <mergeCell ref="A2:R2"/>
    <mergeCell ref="A3:S3"/>
    <mergeCell ref="F4:G4"/>
    <mergeCell ref="L4:M4"/>
    <mergeCell ref="P4:R4"/>
    <mergeCell ref="B7:I7"/>
    <mergeCell ref="B139:I139"/>
    <mergeCell ref="B320:I320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N4:N5"/>
    <mergeCell ref="O4:O5"/>
    <mergeCell ref="S4:S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圆圆的南瓜</cp:lastModifiedBy>
  <dcterms:created xsi:type="dcterms:W3CDTF">2018-05-11T02:22:00Z</dcterms:created>
  <cp:lastPrinted>2018-08-10T07:29:00Z</cp:lastPrinted>
  <dcterms:modified xsi:type="dcterms:W3CDTF">2018-12-20T08:23:13Z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