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tabRatio="833" firstSheet="23" activeTab="29"/>
  </bookViews>
  <sheets>
    <sheet name="目录" sheetId="89" r:id="rId1"/>
    <sheet name="1、一般公共预算收入决算表" sheetId="90" r:id="rId2"/>
    <sheet name="2、一般公共预算支出决算表" sheetId="91" r:id="rId3"/>
    <sheet name="3、本级一般公共预算收入决算表" sheetId="100" r:id="rId4"/>
    <sheet name="15年全县支出（款）" sheetId="75" state="hidden" r:id="rId5"/>
    <sheet name="4、本级一般公共预算支出决算表 " sheetId="101" r:id="rId6"/>
    <sheet name="15年全县支出（项）" sheetId="66" state="hidden" r:id="rId7"/>
    <sheet name="15年全县平衡表" sheetId="72" state="hidden" r:id="rId8"/>
    <sheet name="5、本级一般公共预算支出功能分类决算表" sheetId="102" r:id="rId9"/>
    <sheet name="6、一般公共预算基本支出经济分类决算表" sheetId="76" r:id="rId10"/>
    <sheet name="7、本级一般公共预算税收返还及转移支付表" sheetId="85" r:id="rId11"/>
    <sheet name="8、一般公共预算对下级税收返还及转移支付分项目决算表" sheetId="97" r:id="rId12"/>
    <sheet name="9、一般公共预算对下级的转移支付分地区决算表" sheetId="95" r:id="rId13"/>
    <sheet name="10、政府一般债务限额和余额情况决算表" sheetId="82" r:id="rId14"/>
    <sheet name="11、政府性基金收入决算表" sheetId="78" r:id="rId15"/>
    <sheet name="12、政府性基金支出决算表" sheetId="62" r:id="rId16"/>
    <sheet name="13、本级政府性基金收入决算表 " sheetId="92" r:id="rId17"/>
    <sheet name="14、本级政府性基金支出决算表" sheetId="93" r:id="rId18"/>
    <sheet name="15.本级政府性基金支出功能分类决算表" sheetId="94" r:id="rId19"/>
    <sheet name="16、政府性基金转移支付决算表" sheetId="86" r:id="rId20"/>
    <sheet name="17、政府性基金对下级转移支付分项目决算表 " sheetId="98" r:id="rId21"/>
    <sheet name="18、政府性基金对下转移支付分地区决算表" sheetId="99" r:id="rId22"/>
    <sheet name="19、政府专项债务限额和余额情况表" sheetId="81" r:id="rId23"/>
    <sheet name="20、国有资本经营收入决算表" sheetId="70" r:id="rId24"/>
    <sheet name="21、国有资本经营支出决算表" sheetId="80" r:id="rId25"/>
    <sheet name="22、国有资本经营预算本级支出决算表" sheetId="103" r:id="rId26"/>
    <sheet name="23、国有资本经营预算转移支付表" sheetId="104" r:id="rId27"/>
    <sheet name="24、社保基金收入决算表" sheetId="68" r:id="rId28"/>
    <sheet name="25、社保基金支出决算表" sheetId="83" r:id="rId29"/>
    <sheet name="26、三公经费预算执行情况表" sheetId="88" r:id="rId30"/>
  </sheets>
  <externalReferences>
    <externalReference r:id="rId31"/>
    <externalReference r:id="rId32"/>
  </externalReferences>
  <definedNames>
    <definedName name="_xlnm._FilterDatabase" localSheetId="8" hidden="1">'5、本级一般公共预算支出功能分类决算表'!$A$4:$E$1333</definedName>
    <definedName name="_xlnm._FilterDatabase" localSheetId="10" hidden="1">'7、本级一般公共预算税收返还及转移支付表'!$A$4:$D$70</definedName>
    <definedName name="_xlnm._FilterDatabase" localSheetId="18" hidden="1">'15.本级政府性基金支出功能分类决算表'!$A$4:$D$339</definedName>
    <definedName name="_xlnm._FilterDatabase" localSheetId="9" hidden="1">'6、一般公共预算基本支出经济分类决算表'!$A$4:$F$75</definedName>
    <definedName name="_xlnm._FilterDatabase" localSheetId="3" hidden="1">'3、本级一般公共预算收入决算表'!$A$4:$D$703</definedName>
    <definedName name="_xlnm.Print_Area" localSheetId="9">'6、一般公共预算基本支出经济分类决算表'!$A$2:$B$103</definedName>
    <definedName name="_xlnm.Print_Titles" localSheetId="7">'15年全县平衡表'!$4:$5</definedName>
    <definedName name="_xlnm.Print_Titles" localSheetId="4">'15年全县支出（款）'!$4:$5</definedName>
    <definedName name="_xlnm.Print_Titles" localSheetId="6">'15年全县支出（项）'!$4:$5</definedName>
    <definedName name="_xlnm.Print_Titles" localSheetId="9">'6、一般公共预算基本支出经济分类决算表'!$2:$3</definedName>
    <definedName name="_xlnm._FilterDatabase" localSheetId="11" hidden="1">'8、一般公共预算对下级税收返还及转移支付分项目决算表'!$A$4:$H$75</definedName>
    <definedName name="_6_其他">#REF!</definedName>
    <definedName name="Database" hidden="1">#REF!</definedName>
    <definedName name="科目">[2]调用表!$B$3:$B$125</definedName>
    <definedName name="_xlnm.Print_Area" hidden="1">#N/A</definedName>
    <definedName name="工作经费">#REF!</definedName>
    <definedName name="工作经费1">#REF!</definedName>
    <definedName name="工作经费2">#REF!</definedName>
    <definedName name="全口径工作" hidden="1">#REF!</definedName>
    <definedName name="_xlnm.Print_Titles" localSheetId="8">'5、本级一般公共预算支出功能分类决算表'!$2:$4</definedName>
    <definedName name="_xlnm.Print_Titles" localSheetId="10">'7、本级一般公共预算税收返还及转移支付表'!$4:$4</definedName>
    <definedName name="地区名称" localSheetId="1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<sst xmlns="http://schemas.openxmlformats.org/spreadsheetml/2006/main" count="6091" uniqueCount="3796">
  <si>
    <t>目    录</t>
  </si>
  <si>
    <t>表一：</t>
  </si>
  <si>
    <t>1、一般公共预算收入决算表</t>
  </si>
  <si>
    <t>表二：</t>
  </si>
  <si>
    <t>2、一般公共预算支入决算表</t>
  </si>
  <si>
    <t>表三：</t>
  </si>
  <si>
    <t>3、本级一般公共预算收入决算表</t>
  </si>
  <si>
    <t>表四：</t>
  </si>
  <si>
    <t>4、本级一般公共预算支出决算表</t>
  </si>
  <si>
    <t>表五：</t>
  </si>
  <si>
    <t>5、一般公共预算支出功能分类决算表</t>
  </si>
  <si>
    <t>表六：</t>
  </si>
  <si>
    <t>6、一般公共预算基本支出经济分类决算表</t>
  </si>
  <si>
    <t>表七：</t>
  </si>
  <si>
    <t>7、本级一般公共预算税收返还级转移支付决算表</t>
  </si>
  <si>
    <t>表八：</t>
  </si>
  <si>
    <t>8、一般公共预算对下级税收返还级转移支付分项目决算表</t>
  </si>
  <si>
    <t>表九：</t>
  </si>
  <si>
    <t>9、一般公共预算对下级税收返还级转移支付分地区决算表</t>
  </si>
  <si>
    <t>表十：</t>
  </si>
  <si>
    <t>10、政府一般债务限额和余额情况表</t>
  </si>
  <si>
    <t>表十一：</t>
  </si>
  <si>
    <t>11、政府性基金收入决算表</t>
  </si>
  <si>
    <t>表十二：</t>
  </si>
  <si>
    <t>12、政府性基金支出决算表</t>
  </si>
  <si>
    <t>表十三：</t>
  </si>
  <si>
    <t>13、本级政府性基金收入决算表</t>
  </si>
  <si>
    <t>表十四：</t>
  </si>
  <si>
    <t>14、本级政府性基金支出决算表</t>
  </si>
  <si>
    <t>表十五：</t>
  </si>
  <si>
    <t>15、本级政府性基金支出功能分类决算表</t>
  </si>
  <si>
    <t>表十六：</t>
  </si>
  <si>
    <t>16、政府性基金转移支付决算表</t>
  </si>
  <si>
    <t>表十七：</t>
  </si>
  <si>
    <t>17、政府性基金对下级转移支付分项目决算表</t>
  </si>
  <si>
    <t>表十八：</t>
  </si>
  <si>
    <t>18、政府性基金对下级转移支付分地区决算表</t>
  </si>
  <si>
    <t>表十九：</t>
  </si>
  <si>
    <t>19、政府专项债务限额和余额表</t>
  </si>
  <si>
    <t>表二十：</t>
  </si>
  <si>
    <t>20、国有资本经营收入决算表</t>
  </si>
  <si>
    <t>表二十一：</t>
  </si>
  <si>
    <t>21、国有资本经营支出决算表</t>
  </si>
  <si>
    <t>表二十二：</t>
  </si>
  <si>
    <t>22、国有资本经营预算本级支出决算表</t>
  </si>
  <si>
    <t>表二十三：</t>
  </si>
  <si>
    <t>23、国有资本经营预算转移支付表</t>
  </si>
  <si>
    <t>表二十四：</t>
  </si>
  <si>
    <t>24、社保基金收入决算表</t>
  </si>
  <si>
    <t>表二十五：</t>
  </si>
  <si>
    <t>25、社保基金支出决算表</t>
  </si>
  <si>
    <t>表二十六：</t>
  </si>
  <si>
    <t>26、三公经费预算执行情况表</t>
  </si>
  <si>
    <t>表一</t>
  </si>
  <si>
    <t>2024年一般公共预算收入决算表</t>
  </si>
  <si>
    <t>单位：万元</t>
  </si>
  <si>
    <t>预算科目</t>
  </si>
  <si>
    <t>年初预算数</t>
  </si>
  <si>
    <t>决算数</t>
  </si>
  <si>
    <t>完成预算%</t>
  </si>
  <si>
    <t>一、税收收入</t>
  </si>
  <si>
    <t>增值税</t>
  </si>
  <si>
    <t>企业所得税</t>
  </si>
  <si>
    <t>个人所得税</t>
  </si>
  <si>
    <t>资源税</t>
  </si>
  <si>
    <t>城市维护建设税</t>
  </si>
  <si>
    <t>房产税</t>
  </si>
  <si>
    <t>印花税</t>
  </si>
  <si>
    <t>城镇土地使用税</t>
  </si>
  <si>
    <t>土地增值税</t>
  </si>
  <si>
    <t>车船税</t>
  </si>
  <si>
    <t>耕地占用税</t>
  </si>
  <si>
    <t>契税</t>
  </si>
  <si>
    <t>环境保护税</t>
  </si>
  <si>
    <t>其他税收收入</t>
  </si>
  <si>
    <t>二、非税收入</t>
  </si>
  <si>
    <t>专项收入</t>
  </si>
  <si>
    <t>行政事业性收费收入</t>
  </si>
  <si>
    <t>罚没收入</t>
  </si>
  <si>
    <t>国有资本经营收入</t>
  </si>
  <si>
    <t>国有资源(资产)有偿使用收入</t>
  </si>
  <si>
    <t>捐赠收入</t>
  </si>
  <si>
    <t>政府住房基金收入</t>
  </si>
  <si>
    <t>其他收入</t>
  </si>
  <si>
    <t>收入合计</t>
  </si>
  <si>
    <t>表二</t>
  </si>
  <si>
    <t>2024年一般公共预算支出决算表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</si>
  <si>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</si>
  <si>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</si>
  <si>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</si>
  <si>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</si>
  <si>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</si>
  <si>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</si>
  <si>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</si>
  <si>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</si>
  <si>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</si>
  <si>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</si>
  <si>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</si>
  <si>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</si>
  <si>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</si>
  <si>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</si>
  <si>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</si>
  <si>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</si>
  <si>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</si>
  <si>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</si>
  <si>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</si>
  <si>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</si>
  <si>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</si>
  <si>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</si>
  <si>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</si>
  <si>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</si>
  <si>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二十五、预备费</t>
  </si>
  <si>
    <t>本级支出合计</t>
  </si>
  <si>
    <t>地方政府一般债券还本支出</t>
  </si>
  <si>
    <t>转移性支出</t>
  </si>
  <si>
    <t xml:space="preserve">    上解支出</t>
  </si>
  <si>
    <t xml:space="preserve">    援助其他地区支出</t>
  </si>
  <si>
    <t xml:space="preserve">    调出资金</t>
  </si>
  <si>
    <t xml:space="preserve">    安排预算稳定调节基金</t>
  </si>
  <si>
    <t xml:space="preserve">    补充预算周转金</t>
  </si>
  <si>
    <t xml:space="preserve">    债务转贷支出</t>
  </si>
  <si>
    <t xml:space="preserve">    年终结转</t>
  </si>
  <si>
    <t xml:space="preserve">    年终结余</t>
  </si>
  <si>
    <t>支出总计</t>
  </si>
  <si>
    <t>表三</t>
  </si>
  <si>
    <r>
      <rPr>
        <b/>
        <sz val="18"/>
        <rFont val="宋体"/>
        <charset val="134"/>
      </rPr>
      <t>2024年县本级一般公共预算收入决算录入表</t>
    </r>
    <r>
      <rPr>
        <b/>
        <sz val="18"/>
        <rFont val="Arial"/>
        <charset val="134"/>
      </rPr>
      <t xml:space="preserve">		</t>
    </r>
  </si>
  <si>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</si>
  <si>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</si>
  <si>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</si>
  <si>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</si>
  <si>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</si>
  <si>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</si>
  <si>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</si>
  <si>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</si>
  <si>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</si>
  <si>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</si>
  <si>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</si>
  <si>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</si>
  <si>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</si>
  <si>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</si>
  <si>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</si>
  <si>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</si>
  <si>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</si>
  <si>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</si>
  <si>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</si>
  <si>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</si>
  <si>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</si>
  <si>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</si>
  <si>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</si>
  <si>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</si>
  <si>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</si>
  <si>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</si>
  <si>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</si>
  <si>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</si>
  <si>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</si>
  <si>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</si>
  <si>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</si>
  <si>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</si>
  <si>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</si>
  <si>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</si>
  <si>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</si>
  <si>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</si>
  <si>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</si>
  <si>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</si>
  <si>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</si>
  <si>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</si>
  <si>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</si>
  <si>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</si>
  <si>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</si>
  <si>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</si>
  <si>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</si>
  <si>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</si>
  <si>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</si>
  <si>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</si>
  <si>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</si>
  <si>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</si>
  <si>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</si>
  <si>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</si>
  <si>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</si>
  <si>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</si>
  <si>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</si>
  <si>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</si>
  <si>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</si>
  <si>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</si>
  <si>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</si>
  <si>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</si>
  <si>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</si>
  <si>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</si>
  <si>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</si>
  <si>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</si>
  <si>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</si>
  <si>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</si>
  <si>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</si>
  <si>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</si>
  <si>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</si>
  <si>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</si>
  <si>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</si>
  <si>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</si>
  <si>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</si>
  <si>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</si>
  <si>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</si>
  <si>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</si>
  <si>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</si>
  <si>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</si>
  <si>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</si>
  <si>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</si>
  <si>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</si>
  <si>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</si>
  <si>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</si>
  <si>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</si>
  <si>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</si>
  <si>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</si>
  <si>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</si>
  <si>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</si>
  <si>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</si>
  <si>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</si>
  <si>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</si>
  <si>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</si>
  <si>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</si>
  <si>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</si>
  <si>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</si>
  <si>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</si>
  <si>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</si>
  <si>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</si>
  <si>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</si>
  <si>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</si>
  <si>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</si>
  <si>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</si>
  <si>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</si>
  <si>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</si>
  <si>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</si>
  <si>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</si>
  <si>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</si>
  <si>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</si>
  <si>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</si>
  <si>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</si>
  <si>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</si>
  <si>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</si>
  <si>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</si>
  <si>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</si>
  <si>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</si>
  <si>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</si>
  <si>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</si>
  <si>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</si>
  <si>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</si>
  <si>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</si>
  <si>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</si>
  <si>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</si>
  <si>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</si>
  <si>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</si>
  <si>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</si>
  <si>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</si>
  <si>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</si>
  <si>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</si>
  <si>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</si>
  <si>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</si>
  <si>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</si>
  <si>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</si>
  <si>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</si>
  <si>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</si>
  <si>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</si>
  <si>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</si>
  <si>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</si>
  <si>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</si>
  <si>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</si>
  <si>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</si>
  <si>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</si>
  <si>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</si>
  <si>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</si>
  <si>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</si>
  <si>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</si>
  <si>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</si>
  <si>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</si>
  <si>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</si>
  <si>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</si>
  <si>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</si>
  <si>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</si>
  <si>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</si>
  <si>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</si>
  <si>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</si>
  <si>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</si>
  <si>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</si>
  <si>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</si>
  <si>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</si>
  <si>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</si>
  <si>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</si>
  <si>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</si>
  <si>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</si>
  <si>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</si>
  <si>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</si>
  <si>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</si>
  <si>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</si>
  <si>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</si>
  <si>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</si>
  <si>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</si>
  <si>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</si>
  <si>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</si>
  <si>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</si>
  <si>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</si>
  <si>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</si>
  <si>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</si>
  <si>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</si>
  <si>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</si>
  <si>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</si>
  <si>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</si>
  <si>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</si>
  <si>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</si>
  <si>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</si>
  <si>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</si>
  <si>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</si>
  <si>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</si>
  <si>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</si>
  <si>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</si>
  <si>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</si>
  <si>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</si>
  <si>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</si>
  <si>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</si>
  <si>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</si>
  <si>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</si>
  <si>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</si>
  <si>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</si>
  <si>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</si>
  <si>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</si>
  <si>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</si>
  <si>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</si>
  <si>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</si>
  <si>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</si>
  <si>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</si>
  <si>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</si>
  <si>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</si>
  <si>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</si>
  <si>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</si>
  <si>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</si>
  <si>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</si>
  <si>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</si>
  <si>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</si>
  <si>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</si>
  <si>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</si>
  <si>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</si>
  <si>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</si>
  <si>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</si>
  <si>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</si>
  <si>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</si>
  <si>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</si>
  <si>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</si>
  <si>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</si>
  <si>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</si>
  <si>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</si>
  <si>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</si>
  <si>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</si>
  <si>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</si>
  <si>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</si>
  <si>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</si>
  <si>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</si>
  <si>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</si>
  <si>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</si>
  <si>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</si>
  <si>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</si>
  <si>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</si>
  <si>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</si>
  <si>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</si>
  <si>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</si>
  <si>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</si>
  <si>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</si>
  <si>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</si>
  <si>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</si>
  <si>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</si>
  <si>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</si>
  <si>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</si>
  <si>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</si>
  <si>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</si>
  <si>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</si>
  <si>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</si>
  <si>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</si>
  <si>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</si>
  <si>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</si>
  <si>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</si>
  <si>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</si>
  <si>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</si>
  <si>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</si>
  <si>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</si>
  <si>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</si>
  <si>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</si>
  <si>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</si>
  <si>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</si>
  <si>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</si>
  <si>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</si>
  <si>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</si>
  <si>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</si>
  <si>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</si>
  <si>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</si>
  <si>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</si>
  <si>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</si>
  <si>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</si>
  <si>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</si>
  <si>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</si>
  <si>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</si>
  <si>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</si>
  <si>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</si>
  <si>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</si>
  <si>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</si>
  <si>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</si>
  <si>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</si>
  <si>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</si>
  <si>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</si>
  <si>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</si>
  <si>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</si>
  <si>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</si>
  <si>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</si>
  <si>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</si>
  <si>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</si>
  <si>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</si>
  <si>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</si>
  <si>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</si>
  <si>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</si>
  <si>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</si>
  <si>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</si>
  <si>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</si>
  <si>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</si>
  <si>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</si>
  <si>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</si>
  <si>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</si>
  <si>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</si>
  <si>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</si>
  <si>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</si>
  <si>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</si>
  <si>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</si>
  <si>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</si>
  <si>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</si>
  <si>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</si>
  <si>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</si>
  <si>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</si>
  <si>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</si>
  <si>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</si>
  <si>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</si>
  <si>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</si>
  <si>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</si>
  <si>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</si>
  <si>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</si>
  <si>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</si>
  <si>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</si>
  <si>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</si>
  <si>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</si>
  <si>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</si>
  <si>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</si>
  <si>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</si>
  <si>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</si>
  <si>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</si>
  <si>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</si>
  <si>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</si>
  <si>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</si>
  <si>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</si>
  <si>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</si>
  <si>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</si>
  <si>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</si>
  <si>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</si>
  <si>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</si>
  <si>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</si>
  <si>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</si>
  <si>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</si>
  <si>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</si>
  <si>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</si>
  <si>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</si>
  <si>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</si>
  <si>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</si>
  <si>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</si>
  <si>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</si>
  <si>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</si>
  <si>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</si>
  <si>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</si>
  <si>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</si>
  <si>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</si>
  <si>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</si>
  <si>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</si>
  <si>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</si>
  <si>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</si>
  <si>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</si>
  <si>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</si>
  <si>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</si>
  <si>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</si>
  <si>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</si>
  <si>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</si>
  <si>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</si>
  <si>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</si>
  <si>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</si>
  <si>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</si>
  <si>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</si>
  <si>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</si>
  <si>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</si>
  <si>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</si>
  <si>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</si>
  <si>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</si>
  <si>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</si>
  <si>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</si>
  <si>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</si>
  <si>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</si>
  <si>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</si>
  <si>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</si>
  <si>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</si>
  <si>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</si>
  <si>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</si>
  <si>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</si>
  <si>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</si>
  <si>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</si>
  <si>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</si>
  <si>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</si>
  <si>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</si>
  <si>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</si>
  <si>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</si>
  <si>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</si>
  <si>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</si>
  <si>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</si>
  <si>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</si>
  <si>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</si>
  <si>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</si>
  <si>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</si>
  <si>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</si>
  <si>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</si>
  <si>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</si>
  <si>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</si>
  <si>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</si>
  <si>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</si>
  <si>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</si>
  <si>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</si>
  <si>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</si>
  <si>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</si>
  <si>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</si>
  <si>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</si>
  <si>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</si>
  <si>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</si>
  <si>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</si>
  <si>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</si>
  <si>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</si>
  <si>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</si>
  <si>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</si>
  <si>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</si>
  <si>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</si>
  <si>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</si>
  <si>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</si>
  <si>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</si>
  <si>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</si>
  <si>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</si>
  <si>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</si>
  <si>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</si>
  <si>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</si>
  <si>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</si>
  <si>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</si>
  <si>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</si>
  <si>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</si>
  <si>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</si>
  <si>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</si>
  <si>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</si>
  <si>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</si>
  <si>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</si>
  <si>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</si>
  <si>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</si>
  <si>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</si>
  <si>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</si>
  <si>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</si>
  <si>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</si>
  <si>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</si>
  <si>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</si>
  <si>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</si>
  <si>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</si>
  <si>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</si>
  <si>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</si>
  <si>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</si>
  <si>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</si>
  <si>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</si>
  <si>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</si>
  <si>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</si>
  <si>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</si>
  <si>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</si>
  <si>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</si>
  <si>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</si>
  <si>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</si>
  <si>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</si>
  <si>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</si>
  <si>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</si>
  <si>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</si>
  <si>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</si>
  <si>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</si>
  <si>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</si>
  <si>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</si>
  <si>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</si>
  <si>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</si>
  <si>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</si>
  <si>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</si>
  <si>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</si>
  <si>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</si>
  <si>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</si>
  <si>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</si>
  <si>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</si>
  <si>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</si>
  <si>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</si>
  <si>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</si>
  <si>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</si>
  <si>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</si>
  <si>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</si>
  <si>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</si>
  <si>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</si>
  <si>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</si>
  <si>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</si>
  <si>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</si>
  <si>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</si>
  <si>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</si>
  <si>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</si>
  <si>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</si>
  <si>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</si>
  <si>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</si>
  <si>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</si>
  <si>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</si>
  <si>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</si>
  <si>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</si>
  <si>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</si>
  <si>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</si>
  <si>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</si>
  <si>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</si>
  <si>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</si>
  <si>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</si>
  <si>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</si>
  <si>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</si>
  <si>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</si>
  <si>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</si>
  <si>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</si>
  <si>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</si>
  <si>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</si>
  <si>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</si>
  <si>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</si>
  <si>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</si>
  <si>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</si>
  <si>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</si>
  <si>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</si>
  <si>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</si>
  <si>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</si>
  <si>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</si>
  <si>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</si>
  <si>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</si>
  <si>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</si>
  <si>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</si>
  <si>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</si>
  <si>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</si>
  <si>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</si>
  <si>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</si>
  <si>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</si>
  <si>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</si>
  <si>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</si>
  <si>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</si>
  <si>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</si>
  <si>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</si>
  <si>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</si>
  <si>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</si>
  <si>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</si>
  <si>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</si>
  <si>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</si>
  <si>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</si>
  <si>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</si>
  <si>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</si>
  <si>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</si>
  <si>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</si>
  <si>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</si>
  <si>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</si>
  <si>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</si>
  <si>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</si>
  <si>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</si>
  <si>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</si>
  <si>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</si>
  <si>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</si>
  <si>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</si>
  <si>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</si>
  <si>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</si>
  <si>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</si>
  <si>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</si>
  <si>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</si>
  <si>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</si>
  <si>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</si>
  <si>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</si>
  <si>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</si>
  <si>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</si>
  <si>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</si>
  <si>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</si>
  <si>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</si>
  <si>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</si>
  <si>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</si>
  <si>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</si>
  <si>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</si>
  <si>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</si>
  <si>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</si>
  <si>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</si>
  <si>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</si>
  <si>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</si>
  <si>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</si>
  <si>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</si>
  <si>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</si>
  <si>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</si>
  <si>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</si>
  <si>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</si>
  <si>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</si>
  <si>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</si>
  <si>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</si>
  <si>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</si>
  <si>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</si>
  <si>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</si>
  <si>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</si>
  <si>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</si>
  <si>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</si>
  <si>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</si>
  <si>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</si>
  <si>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</si>
  <si>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</si>
  <si>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</si>
  <si>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</si>
  <si>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</si>
  <si>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</si>
  <si>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</si>
  <si>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</si>
  <si>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</si>
  <si>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</si>
  <si>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</si>
  <si>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</si>
  <si>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</si>
  <si>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</si>
  <si>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</si>
  <si>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</si>
  <si>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</si>
  <si>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</si>
  <si>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</si>
  <si>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</si>
  <si>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</si>
  <si>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</si>
  <si>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</si>
  <si>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</si>
  <si>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</si>
  <si>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</si>
  <si>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</si>
  <si>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</si>
  <si>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</si>
  <si>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</si>
  <si>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</si>
  <si>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</si>
  <si>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</si>
  <si>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</si>
  <si>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</si>
  <si>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</si>
  <si>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</si>
  <si>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</si>
  <si>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</si>
  <si>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</si>
  <si>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</si>
  <si>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</si>
  <si>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</si>
  <si>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</si>
  <si>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</si>
  <si>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</si>
  <si>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</si>
  <si>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</si>
  <si>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</si>
  <si>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</si>
  <si>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</si>
  <si>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</si>
  <si>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</si>
  <si>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</si>
  <si>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</si>
  <si>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</si>
  <si>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</si>
  <si>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</si>
  <si>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</si>
  <si>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</si>
  <si>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</si>
  <si>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</si>
  <si>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</si>
  <si>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</si>
  <si>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</si>
  <si>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</si>
  <si>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</si>
  <si>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</si>
  <si>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</si>
  <si>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</si>
  <si>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</si>
  <si>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</si>
  <si>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</si>
  <si>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</si>
  <si>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</si>
  <si>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</si>
  <si>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</si>
  <si>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</si>
  <si>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</si>
  <si>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</si>
  <si>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</si>
  <si>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</si>
  <si>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</si>
  <si>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</si>
  <si>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</si>
  <si>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</si>
  <si>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</si>
  <si>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表3：</t>
  </si>
  <si>
    <t>2015年全县一般公共预算支出决算表</t>
  </si>
  <si>
    <t>单位:万元</t>
  </si>
  <si>
    <r>
      <rPr>
        <sz val="10"/>
        <rFont val="宋体"/>
        <charset val="134"/>
      </rPr>
      <t>项</t>
    </r>
    <r>
      <rPr>
        <sz val="10"/>
        <rFont val="Times New Roman"/>
        <charset val="0"/>
      </rPr>
      <t xml:space="preserve">         </t>
    </r>
    <r>
      <rPr>
        <sz val="10"/>
        <rFont val="宋体"/>
        <charset val="134"/>
      </rPr>
      <t>目</t>
    </r>
  </si>
  <si>
    <t>上年完成数</t>
  </si>
  <si>
    <t>比上年增减数</t>
  </si>
  <si>
    <t>比上年增减％</t>
  </si>
  <si>
    <t>一般公共财政支出合计</t>
  </si>
  <si>
    <t>一般公共服务支出</t>
  </si>
  <si>
    <r>
      <rPr>
        <sz val="10"/>
        <rFont val="Times New Roman"/>
        <charset val="0"/>
      </rPr>
      <t xml:space="preserve">    </t>
    </r>
    <r>
      <rPr>
        <sz val="10"/>
        <rFont val="Times New Roman"/>
        <charset val="0"/>
      </rPr>
      <t>人大事务</t>
    </r>
  </si>
  <si>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</si>
  <si>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</si>
  <si>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</si>
  <si>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</si>
  <si>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</si>
  <si>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</si>
  <si>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</si>
  <si>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</si>
  <si>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</si>
  <si>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</si>
  <si>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</si>
  <si>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</si>
  <si>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</si>
  <si>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</si>
  <si>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</si>
  <si>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</si>
  <si>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</si>
  <si>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</si>
  <si>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</si>
  <si>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</si>
  <si>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</si>
  <si>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</si>
  <si>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</si>
  <si>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</si>
  <si>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</si>
  <si>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</si>
  <si>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</si>
  <si>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</si>
  <si>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</si>
  <si>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</si>
  <si>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</si>
  <si>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</si>
  <si>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</si>
  <si>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</si>
  <si>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</si>
  <si>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</si>
  <si>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</si>
  <si>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</si>
  <si>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</si>
  <si>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</si>
  <si>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</si>
  <si>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</si>
  <si>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</si>
  <si>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</si>
  <si>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</si>
  <si>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</si>
  <si>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</si>
  <si>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</si>
  <si>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</si>
  <si>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</si>
  <si>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</si>
  <si>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</si>
  <si>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</si>
  <si>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</si>
  <si>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</si>
  <si>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</si>
  <si>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</si>
  <si>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</si>
  <si>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</si>
  <si>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</si>
  <si>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</si>
  <si>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</si>
  <si>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</si>
  <si>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</si>
  <si>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</si>
  <si>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</si>
  <si>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</si>
  <si>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</si>
  <si>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</si>
  <si>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</si>
  <si>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</si>
  <si>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</si>
  <si>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</si>
  <si>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</si>
  <si>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</si>
  <si>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</si>
  <si>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</si>
  <si>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</si>
  <si>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</si>
  <si>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</si>
  <si>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</si>
  <si>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</si>
  <si>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</si>
  <si>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</si>
  <si>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</si>
  <si>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</si>
  <si>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</si>
  <si>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</si>
  <si>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</si>
  <si>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</si>
  <si>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</si>
  <si>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</si>
  <si>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</si>
  <si>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</si>
  <si>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</si>
  <si>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</si>
  <si>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</si>
  <si>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</si>
  <si>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</si>
  <si>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</si>
  <si>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</si>
  <si>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</si>
  <si>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</si>
  <si>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</si>
  <si>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</si>
  <si>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</si>
  <si>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</si>
  <si>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</si>
  <si>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</si>
  <si>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</si>
  <si>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</si>
  <si>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</si>
  <si>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</si>
  <si>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</si>
  <si>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</si>
  <si>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</si>
  <si>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</si>
  <si>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</si>
  <si>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</si>
  <si>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</si>
  <si>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</si>
  <si>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</si>
  <si>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</si>
  <si>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</si>
  <si>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</si>
  <si>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</si>
  <si>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</si>
  <si>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</si>
  <si>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</si>
  <si>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</si>
  <si>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</si>
  <si>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</si>
  <si>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</si>
  <si>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</si>
  <si>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</si>
  <si>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</si>
  <si>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</si>
  <si>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</si>
  <si>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</si>
  <si>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</si>
  <si>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</si>
  <si>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</si>
  <si>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r>
      <rPr>
        <sz val="10"/>
        <rFont val="Times New Roman"/>
        <charset val="0"/>
      </rPr>
      <t xml:space="preserve">    </t>
    </r>
    <r>
      <rPr>
        <sz val="10"/>
        <rFont val="Times New Roman"/>
        <charset val="0"/>
      </rPr>
      <t>外交管理事务</t>
    </r>
  </si>
  <si>
    <t xml:space="preserve">        其他外交管理事务支出</t>
  </si>
  <si>
    <t xml:space="preserve">    驻外机构</t>
  </si>
  <si>
    <t xml:space="preserve">        驻外使领馆(团、处)</t>
  </si>
  <si>
    <t xml:space="preserve">        其他驻外机构支出</t>
  </si>
  <si>
    <t xml:space="preserve">    对外援助</t>
  </si>
  <si>
    <t xml:space="preserve">        对外成套项目援助</t>
  </si>
  <si>
    <t xml:space="preserve">        对外一般物资援助</t>
  </si>
  <si>
    <t xml:space="preserve">        对外科技合作援助</t>
  </si>
  <si>
    <t xml:space="preserve">        对外优惠贷款援助及贴息</t>
  </si>
  <si>
    <t xml:space="preserve">        对外医疗援助</t>
  </si>
  <si>
    <t xml:space="preserve">        其他对外援助支出</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</si>
  <si>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</si>
  <si>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</si>
  <si>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</si>
  <si>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</si>
  <si>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</si>
  <si>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</si>
  <si>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</si>
  <si>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出国活动</t>
  </si>
  <si>
    <t xml:space="preserve">        招待活动</t>
  </si>
  <si>
    <t xml:space="preserve">        在华国际会议</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</si>
  <si>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</si>
  <si>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</si>
  <si>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</si>
  <si>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</si>
  <si>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</si>
  <si>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</si>
  <si>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</si>
  <si>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</si>
  <si>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</si>
  <si>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</si>
  <si>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</si>
  <si>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r>
      <rPr>
        <sz val="10"/>
        <rFont val="Times New Roman"/>
        <charset val="0"/>
      </rPr>
      <t xml:space="preserve">    </t>
    </r>
    <r>
      <rPr>
        <sz val="10"/>
        <rFont val="Times New Roman"/>
        <charset val="0"/>
      </rPr>
      <t>现役部队(款)</t>
    </r>
  </si>
  <si>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</si>
  <si>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</si>
  <si>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</si>
  <si>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</si>
  <si>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</si>
  <si>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</si>
  <si>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</si>
  <si>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</si>
  <si>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</si>
  <si>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</si>
  <si>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</si>
  <si>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</si>
  <si>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</si>
  <si>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</si>
  <si>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</si>
  <si>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</si>
  <si>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</si>
  <si>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</si>
  <si>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</si>
  <si>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</si>
  <si>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</si>
  <si>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</si>
  <si>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</si>
  <si>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</si>
  <si>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</si>
  <si>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</si>
  <si>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</si>
  <si>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r>
      <rPr>
        <sz val="10"/>
        <rFont val="Times New Roman"/>
        <charset val="0"/>
      </rPr>
      <t xml:space="preserve">    </t>
    </r>
    <r>
      <rPr>
        <sz val="10"/>
        <rFont val="宋体"/>
        <charset val="134"/>
      </rPr>
      <t>公安</t>
    </r>
  </si>
  <si>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</si>
  <si>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</si>
  <si>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</si>
  <si>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</si>
  <si>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</si>
  <si>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</si>
  <si>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</si>
  <si>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</si>
  <si>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</si>
  <si>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</si>
  <si>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</si>
  <si>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</si>
  <si>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</si>
  <si>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</si>
  <si>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</si>
  <si>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</si>
  <si>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</si>
  <si>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</si>
  <si>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</si>
  <si>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</si>
  <si>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</si>
  <si>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</si>
  <si>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</si>
  <si>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</si>
  <si>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</si>
  <si>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</si>
  <si>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</si>
  <si>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</si>
  <si>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</si>
  <si>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</si>
  <si>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</si>
  <si>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</si>
  <si>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</si>
  <si>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</si>
  <si>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</si>
  <si>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</si>
  <si>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</si>
  <si>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</si>
  <si>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</si>
  <si>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</si>
  <si>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</si>
  <si>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</si>
  <si>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</si>
  <si>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</si>
  <si>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</si>
  <si>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</si>
  <si>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</si>
  <si>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</si>
  <si>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</si>
  <si>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</si>
  <si>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</si>
  <si>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</si>
  <si>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</si>
  <si>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</si>
  <si>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</si>
  <si>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</si>
  <si>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</si>
  <si>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</si>
  <si>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</si>
  <si>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其他公共安全支出(款)</t>
  </si>
  <si>
    <t xml:space="preserve">        其他公共安全支出(项)</t>
  </si>
  <si>
    <t xml:space="preserve">        其他消防</t>
  </si>
  <si>
    <t>教育支出</t>
  </si>
  <si>
    <r>
      <rPr>
        <sz val="10"/>
        <rFont val="Times New Roman"/>
        <charset val="0"/>
      </rPr>
      <t xml:space="preserve">    </t>
    </r>
    <r>
      <rPr>
        <sz val="10"/>
        <rFont val="Times New Roman"/>
        <charset val="0"/>
      </rPr>
      <t>教育管理事务</t>
    </r>
  </si>
  <si>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</si>
  <si>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</si>
  <si>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</si>
  <si>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</si>
  <si>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</si>
  <si>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</si>
  <si>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</si>
  <si>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</si>
  <si>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</si>
  <si>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</si>
  <si>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</si>
  <si>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</si>
  <si>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</si>
  <si>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</si>
  <si>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</si>
  <si>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</si>
  <si>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</si>
  <si>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</si>
  <si>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</si>
  <si>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</si>
  <si>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</si>
  <si>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</si>
  <si>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</si>
  <si>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</si>
  <si>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</si>
  <si>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</si>
  <si>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</si>
  <si>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</si>
  <si>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</si>
  <si>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</si>
  <si>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</si>
  <si>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</si>
  <si>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</si>
  <si>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</si>
  <si>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</si>
  <si>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</si>
  <si>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</si>
  <si>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</si>
  <si>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</si>
  <si>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</si>
  <si>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</si>
  <si>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</si>
  <si>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</si>
  <si>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</si>
  <si>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</si>
  <si>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</si>
  <si>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</si>
  <si>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</si>
  <si>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</si>
  <si>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</si>
  <si>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</si>
  <si>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r>
      <rPr>
        <sz val="10"/>
        <rFont val="Times New Roman"/>
        <charset val="0"/>
      </rPr>
      <t xml:space="preserve">    </t>
    </r>
    <r>
      <rPr>
        <sz val="10"/>
        <rFont val="Times New Roman"/>
        <charset val="0"/>
      </rPr>
      <t>科学技术管理事务</t>
    </r>
  </si>
  <si>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</si>
  <si>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</si>
  <si>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</si>
  <si>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</si>
  <si>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</si>
  <si>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</si>
  <si>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</si>
  <si>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</si>
  <si>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</si>
  <si>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</si>
  <si>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</si>
  <si>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</si>
  <si>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</si>
  <si>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</si>
  <si>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</si>
  <si>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</si>
  <si>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</si>
  <si>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</si>
  <si>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</si>
  <si>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</si>
  <si>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</si>
  <si>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</si>
  <si>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</si>
  <si>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</si>
  <si>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</si>
  <si>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</si>
  <si>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</si>
  <si>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</si>
  <si>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</si>
  <si>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</si>
  <si>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</si>
  <si>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</si>
  <si>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</si>
  <si>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</si>
  <si>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</si>
  <si>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</si>
  <si>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</si>
  <si>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</si>
  <si>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</si>
  <si>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科技重大专项(款)</t>
  </si>
  <si>
    <t xml:space="preserve">        科技重大专项(项)</t>
  </si>
  <si>
    <t xml:space="preserve">    其他科学技术支出(款)</t>
  </si>
  <si>
    <t xml:space="preserve">        科技奖励</t>
  </si>
  <si>
    <t xml:space="preserve">        核应急</t>
  </si>
  <si>
    <t xml:space="preserve">        转制科研机构</t>
  </si>
  <si>
    <t xml:space="preserve">        其他科学技术支出(项)</t>
  </si>
  <si>
    <t>文化体育与传媒支出</t>
  </si>
  <si>
    <r>
      <rPr>
        <sz val="10"/>
        <rFont val="Times New Roman"/>
        <charset val="0"/>
      </rPr>
      <t xml:space="preserve">    </t>
    </r>
    <r>
      <rPr>
        <sz val="10"/>
        <rFont val="Times New Roman"/>
        <charset val="0"/>
      </rPr>
      <t>文化</t>
    </r>
  </si>
  <si>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</si>
  <si>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</si>
  <si>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</si>
  <si>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</si>
  <si>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</si>
  <si>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</si>
  <si>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</si>
  <si>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</si>
  <si>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</si>
  <si>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</si>
  <si>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</si>
  <si>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</si>
  <si>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</si>
  <si>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</si>
  <si>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</si>
  <si>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</si>
  <si>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</si>
  <si>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</si>
  <si>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</si>
  <si>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</si>
  <si>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</si>
  <si>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</si>
  <si>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</si>
  <si>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广播影视</t>
  </si>
  <si>
    <t xml:space="preserve">        广播</t>
  </si>
  <si>
    <t xml:space="preserve">        电视</t>
  </si>
  <si>
    <t xml:space="preserve">        电影</t>
  </si>
  <si>
    <t xml:space="preserve">        广播电视监控</t>
  </si>
  <si>
    <t xml:space="preserve">        其他广播影视支出</t>
  </si>
  <si>
    <t xml:space="preserve">    新闻出版</t>
  </si>
  <si>
    <t xml:space="preserve">        新闻通讯</t>
  </si>
  <si>
    <t xml:space="preserve">        出版发行</t>
  </si>
  <si>
    <t xml:space="preserve">        版权管理</t>
  </si>
  <si>
    <t xml:space="preserve">        出版市场管理</t>
  </si>
  <si>
    <t xml:space="preserve">        其他新闻出版支出</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</si>
  <si>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</si>
  <si>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</si>
  <si>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</si>
  <si>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</si>
  <si>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</si>
  <si>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r>
      <rPr>
        <sz val="10"/>
        <rFont val="Times New Roman"/>
        <charset val="0"/>
      </rPr>
      <t xml:space="preserve">    </t>
    </r>
    <r>
      <rPr>
        <sz val="10"/>
        <rFont val="宋体"/>
        <charset val="134"/>
      </rPr>
      <t>人力资源和社会保障管理事务</t>
    </r>
  </si>
  <si>
    <r>
      <rPr>
        <sz val="10"/>
        <rFont val="Times New Roman"/>
        <charset val="0"/>
      </rPr>
      <t xml:space="preserve">        </t>
    </r>
    <r>
      <rPr>
        <sz val="10"/>
        <rFont val="宋体"/>
        <charset val="134"/>
      </rPr>
      <t>行政运行</t>
    </r>
  </si>
  <si>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</si>
  <si>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</si>
  <si>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</si>
  <si>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</si>
  <si>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</si>
  <si>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</si>
  <si>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</si>
  <si>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</si>
  <si>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</si>
  <si>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r>
      <rPr>
        <sz val="10"/>
        <rFont val="Times New Roman"/>
        <charset val="0"/>
      </rPr>
      <t xml:space="preserve">    </t>
    </r>
    <r>
      <rPr>
        <sz val="10"/>
        <rFont val="Times New Roman"/>
        <charset val="0"/>
      </rPr>
      <t>民政管理事务</t>
    </r>
  </si>
  <si>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</si>
  <si>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</si>
  <si>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</si>
  <si>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</si>
  <si>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</si>
  <si>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</si>
  <si>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</si>
  <si>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r>
      <rPr>
        <sz val="10"/>
        <rFont val="Times New Roman"/>
        <charset val="0"/>
      </rPr>
      <t xml:space="preserve">    </t>
    </r>
    <r>
      <rPr>
        <sz val="10"/>
        <rFont val="Times New Roman"/>
        <charset val="0"/>
      </rPr>
      <t>财政对社会保险基金的补助</t>
    </r>
  </si>
  <si>
    <t xml:space="preserve">        财政对基本养老保险基金的补助</t>
  </si>
  <si>
    <t xml:space="preserve">        财政对失业保险基金的补助</t>
  </si>
  <si>
    <t xml:space="preserve">        财政对基本医疗保险基金的补助</t>
  </si>
  <si>
    <t xml:space="preserve">        财政对工伤保险基金的补助</t>
  </si>
  <si>
    <t xml:space="preserve">        财政对生育保险基金的补助</t>
  </si>
  <si>
    <t xml:space="preserve">        财政对城乡居民社会养老保险基金的补助</t>
  </si>
  <si>
    <t xml:space="preserve">        财政对其他社会保险基金的补助</t>
  </si>
  <si>
    <r>
      <rPr>
        <sz val="10"/>
        <rFont val="Times New Roman"/>
        <charset val="0"/>
      </rPr>
      <t xml:space="preserve">    </t>
    </r>
    <r>
      <rPr>
        <sz val="10"/>
        <rFont val="宋体"/>
        <charset val="134"/>
      </rPr>
      <t>补充全国社会保障基金</t>
    </r>
  </si>
  <si>
    <t xml:space="preserve">        用公共财政预算补充基金</t>
  </si>
  <si>
    <r>
      <rPr>
        <sz val="10"/>
        <rFont val="Times New Roman"/>
        <charset val="0"/>
      </rPr>
      <t xml:space="preserve">    </t>
    </r>
    <r>
      <rPr>
        <sz val="10"/>
        <rFont val="Times New Roman"/>
        <charset val="0"/>
      </rPr>
      <t>行政事业单位离退休</t>
    </r>
  </si>
  <si>
    <t xml:space="preserve">        归口管理的行政单位离退休</t>
  </si>
  <si>
    <t xml:space="preserve">        事业单位离退休</t>
  </si>
  <si>
    <t xml:space="preserve">        离退休人员管理机构</t>
  </si>
  <si>
    <t xml:space="preserve">        未归口管理的行政单位离退休</t>
  </si>
  <si>
    <t xml:space="preserve">        其他行政事业单位离退休支出</t>
  </si>
  <si>
    <r>
      <rPr>
        <sz val="10"/>
        <rFont val="Times New Roman"/>
        <charset val="0"/>
      </rPr>
      <t xml:space="preserve">    </t>
    </r>
    <r>
      <rPr>
        <sz val="10"/>
        <rFont val="Times New Roman"/>
        <charset val="0"/>
      </rPr>
      <t>企业改革补助</t>
    </r>
  </si>
  <si>
    <t xml:space="preserve">        企业关闭破产补助</t>
  </si>
  <si>
    <t xml:space="preserve">        厂办大集体改革补助</t>
  </si>
  <si>
    <t xml:space="preserve">        其他企业改革发展补助</t>
  </si>
  <si>
    <r>
      <rPr>
        <sz val="10"/>
        <rFont val="Times New Roman"/>
        <charset val="0"/>
      </rPr>
      <t xml:space="preserve">    </t>
    </r>
    <r>
      <rPr>
        <sz val="10"/>
        <rFont val="Times New Roman"/>
        <charset val="0"/>
      </rPr>
      <t>就业补助</t>
    </r>
  </si>
  <si>
    <t xml:space="preserve">        扶持公共就业服务</t>
  </si>
  <si>
    <t xml:space="preserve">        职业培训补贴</t>
  </si>
  <si>
    <t xml:space="preserve">        职业介绍补贴</t>
  </si>
  <si>
    <t xml:space="preserve">        社会保险补贴</t>
  </si>
  <si>
    <t xml:space="preserve">        公益性岗位补贴</t>
  </si>
  <si>
    <t xml:space="preserve">        小额担保贷款贴息</t>
  </si>
  <si>
    <t xml:space="preserve">        补充小额贷款担保基金</t>
  </si>
  <si>
    <t xml:space="preserve">        职业技能鉴定补贴</t>
  </si>
  <si>
    <t xml:space="preserve">        特定就业政策支出</t>
  </si>
  <si>
    <t xml:space="preserve">        就业见习补贴</t>
  </si>
  <si>
    <t xml:space="preserve">        高技能人才培养补助</t>
  </si>
  <si>
    <t xml:space="preserve">        求职补贴</t>
  </si>
  <si>
    <t xml:space="preserve">        其他就业补助支出</t>
  </si>
  <si>
    <r>
      <rPr>
        <sz val="10"/>
        <rFont val="Times New Roman"/>
        <charset val="0"/>
      </rPr>
      <t xml:space="preserve">    </t>
    </r>
    <r>
      <rPr>
        <sz val="10"/>
        <rFont val="Times New Roman"/>
        <charset val="0"/>
      </rPr>
      <t>抚恤</t>
    </r>
  </si>
  <si>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</si>
  <si>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</si>
  <si>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</si>
  <si>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</si>
  <si>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</si>
  <si>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</si>
  <si>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</si>
  <si>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r>
      <rPr>
        <sz val="10"/>
        <rFont val="Times New Roman"/>
        <charset val="0"/>
      </rPr>
      <t xml:space="preserve">    </t>
    </r>
    <r>
      <rPr>
        <sz val="10"/>
        <rFont val="Times New Roman"/>
        <charset val="0"/>
      </rPr>
      <t>退役安置</t>
    </r>
  </si>
  <si>
    <t xml:space="preserve">        退役士兵安置</t>
  </si>
  <si>
    <r>
      <rPr>
        <sz val="10"/>
        <rFont val="Times New Roman"/>
        <charset val="0"/>
      </rPr>
      <t xml:space="preserve">        </t>
    </r>
    <r>
      <rPr>
        <sz val="10"/>
        <rFont val="宋体"/>
        <charset val="134"/>
      </rPr>
      <t>军队移交政府的离退休人员安置</t>
    </r>
  </si>
  <si>
    <t xml:space="preserve">        军队移交政府离退休干部管理机构</t>
  </si>
  <si>
    <t xml:space="preserve">        退役士兵管理教育</t>
  </si>
  <si>
    <t xml:space="preserve">        其他退役安置支出</t>
  </si>
  <si>
    <r>
      <rPr>
        <sz val="10"/>
        <rFont val="Times New Roman"/>
        <charset val="0"/>
      </rPr>
      <t xml:space="preserve">    </t>
    </r>
    <r>
      <rPr>
        <sz val="10"/>
        <rFont val="Times New Roman"/>
        <charset val="0"/>
      </rPr>
      <t>社会福利</t>
    </r>
  </si>
  <si>
    <r>
      <rPr>
        <sz val="10"/>
        <rFont val="Times New Roman"/>
        <charset val="0"/>
      </rPr>
      <t xml:space="preserve">        </t>
    </r>
    <r>
      <rPr>
        <sz val="10"/>
        <rFont val="Times New Roman"/>
        <charset val="0"/>
      </rPr>
      <t>儿童福利</t>
    </r>
  </si>
  <si>
    <t xml:space="preserve">        老年福利</t>
  </si>
  <si>
    <t xml:space="preserve">        假肢矫形</t>
  </si>
  <si>
    <t xml:space="preserve">        殡葬</t>
  </si>
  <si>
    <t xml:space="preserve">        社会福利事业单位</t>
  </si>
  <si>
    <t xml:space="preserve">        其他社会福利支出</t>
  </si>
  <si>
    <r>
      <rPr>
        <sz val="10"/>
        <rFont val="Times New Roman"/>
        <charset val="0"/>
      </rPr>
      <t xml:space="preserve">    </t>
    </r>
    <r>
      <rPr>
        <sz val="10"/>
        <rFont val="Times New Roman"/>
        <charset val="0"/>
      </rPr>
      <t>残疾人事业</t>
    </r>
  </si>
  <si>
    <t xml:space="preserve">        残疾人康复</t>
  </si>
  <si>
    <t xml:space="preserve">        残疾人就业和扶贫</t>
  </si>
  <si>
    <t xml:space="preserve">        残疾人体育</t>
  </si>
  <si>
    <t xml:space="preserve">        其他残疾人事业支出</t>
  </si>
  <si>
    <r>
      <rPr>
        <sz val="10"/>
        <color theme="1"/>
        <rFont val="Times New Roman"/>
        <charset val="0"/>
      </rPr>
      <t xml:space="preserve">    </t>
    </r>
    <r>
      <rPr>
        <sz val="10"/>
        <color indexed="8"/>
        <rFont val="宋体"/>
        <charset val="134"/>
      </rPr>
      <t>最低生活保障</t>
    </r>
  </si>
  <si>
    <r>
      <rPr>
        <sz val="10"/>
        <rFont val="Times New Roman"/>
        <charset val="0"/>
      </rPr>
      <t xml:space="preserve">         </t>
    </r>
    <r>
      <rPr>
        <sz val="10"/>
        <rFont val="宋体"/>
        <charset val="134"/>
      </rPr>
      <t>城市最低生活保障金支出</t>
    </r>
  </si>
  <si>
    <r>
      <rPr>
        <sz val="10"/>
        <rFont val="Times New Roman"/>
        <charset val="0"/>
      </rPr>
      <t xml:space="preserve">         </t>
    </r>
    <r>
      <rPr>
        <sz val="10"/>
        <rFont val="宋体"/>
        <charset val="134"/>
      </rPr>
      <t>农村最低生活保障金支出</t>
    </r>
  </si>
  <si>
    <r>
      <rPr>
        <sz val="10"/>
        <rFont val="Times New Roman"/>
        <charset val="0"/>
      </rPr>
      <t xml:space="preserve">    </t>
    </r>
    <r>
      <rPr>
        <sz val="10"/>
        <rFont val="宋体"/>
        <charset val="134"/>
      </rPr>
      <t>临时救助</t>
    </r>
  </si>
  <si>
    <t xml:space="preserve">        临时救助支出</t>
  </si>
  <si>
    <r>
      <rPr>
        <sz val="10"/>
        <rFont val="Times New Roman"/>
        <charset val="0"/>
      </rPr>
      <t xml:space="preserve">        </t>
    </r>
    <r>
      <rPr>
        <sz val="10"/>
        <rFont val="宋体"/>
        <charset val="134"/>
      </rPr>
      <t>流浪乞讨人员救助</t>
    </r>
  </si>
  <si>
    <r>
      <rPr>
        <sz val="10"/>
        <rFont val="Times New Roman"/>
        <charset val="0"/>
      </rPr>
      <t xml:space="preserve">    </t>
    </r>
    <r>
      <rPr>
        <sz val="10"/>
        <rFont val="Times New Roman"/>
        <charset val="0"/>
      </rPr>
      <t>特困人员供养</t>
    </r>
  </si>
  <si>
    <t xml:space="preserve">        城市特困人员供养支出</t>
  </si>
  <si>
    <r>
      <rPr>
        <sz val="10"/>
        <rFont val="Times New Roman"/>
        <charset val="0"/>
      </rPr>
      <t xml:space="preserve">        </t>
    </r>
    <r>
      <rPr>
        <sz val="10"/>
        <rFont val="宋体"/>
        <charset val="134"/>
      </rPr>
      <t>农村五保供养支出</t>
    </r>
  </si>
  <si>
    <r>
      <rPr>
        <sz val="10"/>
        <color theme="1"/>
        <rFont val="Times New Roman"/>
        <charset val="0"/>
      </rPr>
      <t xml:space="preserve">    </t>
    </r>
    <r>
      <rPr>
        <sz val="10"/>
        <color indexed="8"/>
        <rFont val="宋体"/>
        <charset val="134"/>
      </rPr>
      <t>其他生活救助</t>
    </r>
  </si>
  <si>
    <r>
      <rPr>
        <sz val="10"/>
        <color theme="1"/>
        <rFont val="Times New Roman"/>
        <charset val="0"/>
      </rPr>
      <t xml:space="preserve">        </t>
    </r>
    <r>
      <rPr>
        <sz val="10"/>
        <color indexed="8"/>
        <rFont val="宋体"/>
        <charset val="134"/>
      </rPr>
      <t>其他城市生活救助</t>
    </r>
  </si>
  <si>
    <r>
      <rPr>
        <sz val="10"/>
        <rFont val="Times New Roman"/>
        <charset val="0"/>
      </rPr>
      <t xml:space="preserve">        </t>
    </r>
    <r>
      <rPr>
        <sz val="10"/>
        <rFont val="宋体"/>
        <charset val="134"/>
      </rPr>
      <t>其他农村生活救助</t>
    </r>
  </si>
  <si>
    <r>
      <rPr>
        <sz val="10"/>
        <rFont val="Times New Roman"/>
        <charset val="0"/>
      </rPr>
      <t xml:space="preserve">    </t>
    </r>
    <r>
      <rPr>
        <sz val="10"/>
        <rFont val="Times New Roman"/>
        <charset val="0"/>
      </rPr>
      <t>自然灾害生活救助</t>
    </r>
  </si>
  <si>
    <t xml:space="preserve">        中央自然灾害生活补助</t>
  </si>
  <si>
    <t xml:space="preserve">        地方自然灾害生活补助</t>
  </si>
  <si>
    <t xml:space="preserve">        自然灾害灾后重建补助</t>
  </si>
  <si>
    <t xml:space="preserve">        其他自然灾害生活救助支出</t>
  </si>
  <si>
    <r>
      <rPr>
        <sz val="10"/>
        <rFont val="Times New Roman"/>
        <charset val="0"/>
      </rPr>
      <t xml:space="preserve">    </t>
    </r>
    <r>
      <rPr>
        <sz val="10"/>
        <rFont val="Times New Roman"/>
        <charset val="0"/>
      </rPr>
      <t>红十字事业</t>
    </r>
  </si>
  <si>
    <t xml:space="preserve">        其他红十字事业支出</t>
  </si>
  <si>
    <r>
      <rPr>
        <sz val="10"/>
        <rFont val="Times New Roman"/>
        <charset val="0"/>
      </rPr>
      <t xml:space="preserve">    </t>
    </r>
    <r>
      <rPr>
        <sz val="10"/>
        <rFont val="Times New Roman"/>
        <charset val="0"/>
      </rPr>
      <t>补充道路交通事故社会救助基金</t>
    </r>
  </si>
  <si>
    <t xml:space="preserve">        交强险营业税补助基金支出</t>
  </si>
  <si>
    <t xml:space="preserve">        交强险罚款收入补助基金支出</t>
  </si>
  <si>
    <r>
      <rPr>
        <sz val="10"/>
        <rFont val="Times New Roman"/>
        <charset val="0"/>
      </rPr>
      <t xml:space="preserve">    </t>
    </r>
    <r>
      <rPr>
        <sz val="10"/>
        <rFont val="宋体"/>
        <charset val="134"/>
      </rPr>
      <t>其他社会保障和就业支出</t>
    </r>
    <r>
      <rPr>
        <sz val="10"/>
        <rFont val="Times New Roman"/>
        <charset val="0"/>
      </rPr>
      <t>(</t>
    </r>
    <r>
      <rPr>
        <sz val="10"/>
        <rFont val="宋体"/>
        <charset val="134"/>
      </rPr>
      <t>款</t>
    </r>
    <r>
      <rPr>
        <sz val="10"/>
        <rFont val="Times New Roman"/>
        <charset val="0"/>
      </rPr>
      <t>)</t>
    </r>
  </si>
  <si>
    <t xml:space="preserve">        其他社会保障和就业支出(项)</t>
  </si>
  <si>
    <t>医疗卫生与计划生育支出</t>
  </si>
  <si>
    <t xml:space="preserve">    医疗卫生管理事务</t>
  </si>
  <si>
    <t xml:space="preserve">        其他医疗卫生管理事务支出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</si>
  <si>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</si>
  <si>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</si>
  <si>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</si>
  <si>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</si>
  <si>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</si>
  <si>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</si>
  <si>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</si>
  <si>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</si>
  <si>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</si>
  <si>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</si>
  <si>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</si>
  <si>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</si>
  <si>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</si>
  <si>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</si>
  <si>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</si>
  <si>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</si>
  <si>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</si>
  <si>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</si>
  <si>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</si>
  <si>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</si>
  <si>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</si>
  <si>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</si>
  <si>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</si>
  <si>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</si>
  <si>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</si>
  <si>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</si>
  <si>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</si>
  <si>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</si>
  <si>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</si>
  <si>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</si>
  <si>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</si>
  <si>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</si>
  <si>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</si>
  <si>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新型农村合作医疗</t>
  </si>
  <si>
    <t xml:space="preserve">        城镇居民基本医疗保险</t>
  </si>
  <si>
    <t xml:space="preserve">        城乡医疗救助</t>
  </si>
  <si>
    <t xml:space="preserve">        疾病应急救助</t>
  </si>
  <si>
    <t xml:space="preserve">        其他医疗保障支出</t>
  </si>
  <si>
    <t xml:space="preserve">    中医药</t>
  </si>
  <si>
    <t xml:space="preserve">        中医(民族医)药专项</t>
  </si>
  <si>
    <t xml:space="preserve">        其他中医药支出</t>
  </si>
  <si>
    <r>
      <rPr>
        <sz val="10"/>
        <rFont val="Times New Roman"/>
        <charset val="0"/>
      </rPr>
      <t xml:space="preserve">    </t>
    </r>
    <r>
      <rPr>
        <sz val="10"/>
        <rFont val="宋体"/>
        <charset val="134"/>
      </rPr>
      <t>计划生育事务</t>
    </r>
  </si>
  <si>
    <r>
      <rPr>
        <sz val="10"/>
        <rFont val="Times New Roman"/>
        <charset val="0"/>
      </rPr>
      <t xml:space="preserve">        </t>
    </r>
    <r>
      <rPr>
        <sz val="10"/>
        <rFont val="宋体"/>
        <charset val="134"/>
      </rPr>
      <t>计划生育机构</t>
    </r>
  </si>
  <si>
    <r>
      <rPr>
        <sz val="10"/>
        <rFont val="Times New Roman"/>
        <charset val="0"/>
      </rPr>
      <t xml:space="preserve">        </t>
    </r>
    <r>
      <rPr>
        <sz val="10"/>
        <rFont val="宋体"/>
        <charset val="134"/>
      </rPr>
      <t>计划生育服务</t>
    </r>
  </si>
  <si>
    <r>
      <rPr>
        <sz val="10"/>
        <rFont val="Times New Roman"/>
        <charset val="0"/>
      </rPr>
      <t xml:space="preserve">        </t>
    </r>
    <r>
      <rPr>
        <sz val="10"/>
        <rFont val="宋体"/>
        <charset val="134"/>
      </rPr>
      <t>其他计划生育事务支出</t>
    </r>
  </si>
  <si>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</si>
  <si>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</si>
  <si>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</si>
  <si>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</si>
  <si>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</si>
  <si>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</si>
  <si>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其他医疗卫生与计划生育支出(款)</t>
  </si>
  <si>
    <t xml:space="preserve">        其他医疗卫生与计划生育支出(项)</t>
  </si>
  <si>
    <t>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</si>
  <si>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</si>
  <si>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</si>
  <si>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</si>
  <si>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</si>
  <si>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</si>
  <si>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</si>
  <si>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</si>
  <si>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</si>
  <si>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</si>
  <si>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</si>
  <si>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</si>
  <si>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</si>
  <si>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</si>
  <si>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</si>
  <si>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</si>
  <si>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</si>
  <si>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</si>
  <si>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排污费安排的支出</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</si>
  <si>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</si>
  <si>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</si>
  <si>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</si>
  <si>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</si>
  <si>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</si>
  <si>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</si>
  <si>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湖泊生态环境保护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</si>
  <si>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</si>
  <si>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</si>
  <si>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</si>
  <si>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</si>
  <si>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</si>
  <si>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</si>
  <si>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</si>
  <si>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</si>
  <si>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</si>
  <si>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</si>
  <si>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</si>
  <si>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</si>
  <si>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</si>
  <si>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</si>
  <si>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</si>
  <si>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</si>
  <si>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</si>
  <si>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</si>
  <si>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</si>
  <si>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</si>
  <si>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</si>
  <si>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</si>
  <si>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</si>
  <si>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</si>
  <si>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</si>
  <si>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</si>
  <si>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</si>
  <si>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</si>
  <si>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</si>
  <si>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r>
      <rPr>
        <sz val="10"/>
        <rFont val="Times New Roman"/>
        <charset val="0"/>
      </rPr>
      <t xml:space="preserve">    </t>
    </r>
    <r>
      <rPr>
        <sz val="10"/>
        <rFont val="宋体"/>
        <charset val="134"/>
      </rPr>
      <t>可再生能源</t>
    </r>
    <r>
      <rPr>
        <sz val="10"/>
        <rFont val="Times New Roman"/>
        <charset val="0"/>
      </rPr>
      <t>(</t>
    </r>
    <r>
      <rPr>
        <sz val="10"/>
        <rFont val="宋体"/>
        <charset val="134"/>
      </rPr>
      <t>款</t>
    </r>
    <r>
      <rPr>
        <sz val="10"/>
        <rFont val="Times New Roman"/>
        <charset val="0"/>
      </rPr>
      <t>)</t>
    </r>
  </si>
  <si>
    <t xml:space="preserve">        可再生能源(项)</t>
  </si>
  <si>
    <r>
      <rPr>
        <sz val="10"/>
        <rFont val="Times New Roman"/>
        <charset val="0"/>
      </rPr>
      <t xml:space="preserve">    </t>
    </r>
    <r>
      <rPr>
        <sz val="10"/>
        <rFont val="宋体"/>
        <charset val="134"/>
      </rPr>
      <t>循环经济</t>
    </r>
    <r>
      <rPr>
        <sz val="10"/>
        <rFont val="Times New Roman"/>
        <charset val="0"/>
      </rPr>
      <t>(</t>
    </r>
    <r>
      <rPr>
        <sz val="10"/>
        <rFont val="宋体"/>
        <charset val="134"/>
      </rPr>
      <t>款</t>
    </r>
    <r>
      <rPr>
        <sz val="10"/>
        <rFont val="Times New Roman"/>
        <charset val="0"/>
      </rPr>
      <t>)</t>
    </r>
  </si>
  <si>
    <r>
      <rPr>
        <sz val="10"/>
        <rFont val="Times New Roman"/>
        <charset val="0"/>
      </rPr>
      <t xml:space="preserve">        </t>
    </r>
    <r>
      <rPr>
        <sz val="10"/>
        <rFont val="宋体"/>
        <charset val="134"/>
      </rPr>
      <t>循环经济</t>
    </r>
    <r>
      <rPr>
        <sz val="10"/>
        <rFont val="Times New Roman"/>
        <charset val="0"/>
      </rPr>
      <t>(</t>
    </r>
    <r>
      <rPr>
        <sz val="10"/>
        <rFont val="宋体"/>
        <charset val="134"/>
      </rPr>
      <t>项</t>
    </r>
    <r>
      <rPr>
        <sz val="10"/>
        <rFont val="Times New Roman"/>
        <charset val="0"/>
      </rPr>
      <t>)</t>
    </r>
  </si>
  <si>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</si>
  <si>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</si>
  <si>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</si>
  <si>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</si>
  <si>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</si>
  <si>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</si>
  <si>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</si>
  <si>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</si>
  <si>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三峡库区移民专项支出</t>
  </si>
  <si>
    <t xml:space="preserve">        农村电网建设</t>
  </si>
  <si>
    <t xml:space="preserve">        其他能源管理事务支出</t>
  </si>
  <si>
    <t xml:space="preserve">    其他节能环保支出(款)</t>
  </si>
  <si>
    <t xml:space="preserve">        其他节能环保支出(项)</t>
  </si>
  <si>
    <t>城乡社区支出</t>
  </si>
  <si>
    <r>
      <rPr>
        <sz val="10"/>
        <rFont val="Times New Roman"/>
        <charset val="0"/>
      </rPr>
      <t xml:space="preserve">    </t>
    </r>
    <r>
      <rPr>
        <sz val="10"/>
        <rFont val="Times New Roman"/>
        <charset val="0"/>
      </rPr>
      <t>城乡社区管理事务</t>
    </r>
  </si>
  <si>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</si>
  <si>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</si>
  <si>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</si>
  <si>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</si>
  <si>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</si>
  <si>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</si>
  <si>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</si>
  <si>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</si>
  <si>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</si>
  <si>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</si>
  <si>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</si>
  <si>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</si>
  <si>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</si>
  <si>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</si>
  <si>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</si>
  <si>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</si>
  <si>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</si>
  <si>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</si>
  <si>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</si>
  <si>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</si>
  <si>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</si>
  <si>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</si>
  <si>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r>
      <rPr>
        <sz val="10"/>
        <rFont val="Times New Roman"/>
        <charset val="0"/>
      </rPr>
      <t xml:space="preserve">        </t>
    </r>
    <r>
      <rPr>
        <sz val="10"/>
        <rFont val="宋体"/>
        <charset val="134"/>
      </rPr>
      <t>科技转化与推广服务</t>
    </r>
  </si>
  <si>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</si>
  <si>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</si>
  <si>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</si>
  <si>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</si>
  <si>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</si>
  <si>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</si>
  <si>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r>
      <rPr>
        <sz val="10"/>
        <rFont val="Times New Roman"/>
        <charset val="0"/>
      </rPr>
      <t xml:space="preserve">        </t>
    </r>
    <r>
      <rPr>
        <sz val="10"/>
        <rFont val="宋体"/>
        <charset val="134"/>
      </rPr>
      <t>防灾救灾</t>
    </r>
  </si>
  <si>
    <r>
      <rPr>
        <sz val="10"/>
        <rFont val="Times New Roman"/>
        <charset val="0"/>
      </rPr>
      <t xml:space="preserve">        </t>
    </r>
    <r>
      <rPr>
        <sz val="10"/>
        <rFont val="宋体"/>
        <charset val="134"/>
      </rPr>
      <t>稳定农民收入补贴</t>
    </r>
  </si>
  <si>
    <r>
      <rPr>
        <sz val="10"/>
        <rFont val="Times New Roman"/>
        <charset val="0"/>
      </rPr>
      <t xml:space="preserve">        </t>
    </r>
    <r>
      <rPr>
        <sz val="10"/>
        <rFont val="宋体"/>
        <charset val="134"/>
      </rPr>
      <t>农业结构调整补贴</t>
    </r>
  </si>
  <si>
    <t xml:space="preserve">        农业生产资料与技术补贴</t>
  </si>
  <si>
    <t xml:space="preserve">        农业生产保险补贴</t>
  </si>
  <si>
    <t xml:space="preserve">        农业组织化与产业化经营</t>
  </si>
  <si>
    <t xml:space="preserve">        农产品加工与促销</t>
  </si>
  <si>
    <t xml:space="preserve">        农村公益事业</t>
  </si>
  <si>
    <t xml:space="preserve">        综合财力补助</t>
  </si>
  <si>
    <r>
      <rPr>
        <sz val="10"/>
        <rFont val="Times New Roman"/>
        <charset val="0"/>
      </rPr>
      <t xml:space="preserve">        </t>
    </r>
    <r>
      <rPr>
        <sz val="10"/>
        <rFont val="宋体"/>
        <charset val="134"/>
      </rPr>
      <t>农业资源保护修复与利用</t>
    </r>
  </si>
  <si>
    <t xml:space="preserve">        农村道路建设</t>
  </si>
  <si>
    <t xml:space="preserve">        农资综合补贴</t>
  </si>
  <si>
    <t xml:space="preserve">        石油价格改革对渔业的补贴</t>
  </si>
  <si>
    <t xml:space="preserve">        对高校毕业生到基层任职补助</t>
  </si>
  <si>
    <t xml:space="preserve">        草原植被恢复费安排的支出</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</si>
  <si>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</si>
  <si>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</si>
  <si>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</si>
  <si>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</si>
  <si>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</si>
  <si>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</si>
  <si>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</si>
  <si>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</si>
  <si>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</si>
  <si>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</si>
  <si>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</si>
  <si>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</si>
  <si>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</si>
  <si>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</si>
  <si>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</si>
  <si>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</si>
  <si>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</si>
  <si>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</si>
  <si>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</si>
  <si>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</si>
  <si>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</si>
  <si>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</si>
  <si>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</si>
  <si>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石油价格改革对林业的补贴</t>
  </si>
  <si>
    <t xml:space="preserve">        森林保险保费补贴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</si>
  <si>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</si>
  <si>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</si>
  <si>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</si>
  <si>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</si>
  <si>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</si>
  <si>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</si>
  <si>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</si>
  <si>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</si>
  <si>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</si>
  <si>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</si>
  <si>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</si>
  <si>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</si>
  <si>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</si>
  <si>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</si>
  <si>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</si>
  <si>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</si>
  <si>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</si>
  <si>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</si>
  <si>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大中型水库移民后期扶持专项支出</t>
  </si>
  <si>
    <t xml:space="preserve">        水利安全监督</t>
  </si>
  <si>
    <t xml:space="preserve">        水资源费安排的支出</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</si>
  <si>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</si>
  <si>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</si>
  <si>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</si>
  <si>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</si>
  <si>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</si>
  <si>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</si>
  <si>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</si>
  <si>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</si>
  <si>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</si>
  <si>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</si>
  <si>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</si>
  <si>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</si>
  <si>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</si>
  <si>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</si>
  <si>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</si>
  <si>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</si>
  <si>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</si>
  <si>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</si>
  <si>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</si>
  <si>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</si>
  <si>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</si>
  <si>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</si>
  <si>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</si>
  <si>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</si>
  <si>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</si>
  <si>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</si>
  <si>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</si>
  <si>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</si>
  <si>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</si>
  <si>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</si>
  <si>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</si>
  <si>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</si>
  <si>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r>
      <rPr>
        <sz val="10"/>
        <color rgb="FFFF0000"/>
        <rFont val="Times New Roman"/>
        <charset val="0"/>
      </rPr>
      <t xml:space="preserve">   普惠金融发展</t>
    </r>
    <r>
      <rPr>
        <sz val="10"/>
        <color indexed="10"/>
        <rFont val="宋体"/>
        <charset val="134"/>
      </rPr>
      <t>支出</t>
    </r>
  </si>
  <si>
    <t xml:space="preserve">        支持农村金融机构</t>
  </si>
  <si>
    <t xml:space="preserve">        涉农贷款增量奖励</t>
  </si>
  <si>
    <t xml:space="preserve">        其他金融支农支持</t>
  </si>
  <si>
    <r>
      <rPr>
        <sz val="10"/>
        <rFont val="Times New Roman"/>
        <charset val="0"/>
      </rPr>
      <t xml:space="preserve">    </t>
    </r>
    <r>
      <rPr>
        <sz val="10"/>
        <rFont val="宋体"/>
        <charset val="134"/>
      </rPr>
      <t>目标价格补贴</t>
    </r>
  </si>
  <si>
    <r>
      <rPr>
        <sz val="10"/>
        <rFont val="Times New Roman"/>
        <charset val="0"/>
      </rPr>
      <t xml:space="preserve">        </t>
    </r>
    <r>
      <rPr>
        <sz val="10"/>
        <rFont val="宋体"/>
        <charset val="134"/>
      </rPr>
      <t>棉花目标价格补贴</t>
    </r>
  </si>
  <si>
    <r>
      <rPr>
        <sz val="10"/>
        <rFont val="Times New Roman"/>
        <charset val="0"/>
      </rPr>
      <t xml:space="preserve">        </t>
    </r>
    <r>
      <rPr>
        <sz val="10"/>
        <rFont val="宋体"/>
        <charset val="134"/>
      </rPr>
      <t>大豆目标价格补贴</t>
    </r>
  </si>
  <si>
    <r>
      <rPr>
        <sz val="10"/>
        <rFont val="Times New Roman"/>
        <charset val="0"/>
      </rPr>
      <t xml:space="preserve">        </t>
    </r>
    <r>
      <rPr>
        <sz val="10"/>
        <rFont val="宋体"/>
        <charset val="134"/>
      </rPr>
      <t>其他目标价格补贴</t>
    </r>
  </si>
  <si>
    <t xml:space="preserve">    其他农林水支出(款)</t>
  </si>
  <si>
    <t xml:space="preserve">        化解其他公益性乡村债务支出</t>
  </si>
  <si>
    <t xml:space="preserve">        其他农林水支出(项)</t>
  </si>
  <si>
    <t>交通运输支出</t>
  </si>
  <si>
    <t xml:space="preserve">    公路水路运输</t>
  </si>
  <si>
    <t xml:space="preserve">        公路新建</t>
  </si>
  <si>
    <t xml:space="preserve">        公路改建</t>
  </si>
  <si>
    <t xml:space="preserve">        公路养护</t>
  </si>
  <si>
    <t xml:space="preserve">        特大型桥梁建设</t>
  </si>
  <si>
    <t xml:space="preserve">        公路路政管理</t>
  </si>
  <si>
    <t xml:space="preserve">        公路和运输信息化建设</t>
  </si>
  <si>
    <t xml:space="preserve">        公路和运输安全</t>
  </si>
  <si>
    <t xml:space="preserve">        公路还贷专项</t>
  </si>
  <si>
    <t xml:space="preserve">        公路运输管理</t>
  </si>
  <si>
    <t xml:space="preserve">        公路客货运站(场)建设</t>
  </si>
  <si>
    <t xml:space="preserve">        公路和运输技术标准化建设</t>
  </si>
  <si>
    <t xml:space="preserve">        港口设施</t>
  </si>
  <si>
    <t xml:space="preserve">        航道维护</t>
  </si>
  <si>
    <t xml:space="preserve">        安全通信</t>
  </si>
  <si>
    <t xml:space="preserve">        三峡库区通航管理</t>
  </si>
  <si>
    <t xml:space="preserve">        航务管理</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</si>
  <si>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</si>
  <si>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</si>
  <si>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</si>
  <si>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</si>
  <si>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</si>
  <si>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</si>
  <si>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</si>
  <si>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</si>
  <si>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</si>
  <si>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</si>
  <si>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</si>
  <si>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</si>
  <si>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</si>
  <si>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</si>
  <si>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</si>
  <si>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</si>
  <si>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</si>
  <si>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</si>
  <si>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</si>
  <si>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</si>
  <si>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</si>
  <si>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</si>
  <si>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民航政策性购机专项支出</t>
  </si>
  <si>
    <t xml:space="preserve">        其他民用航空运输支出</t>
  </si>
  <si>
    <r>
      <rPr>
        <sz val="10"/>
        <rFont val="Times New Roman"/>
        <charset val="0"/>
      </rPr>
      <t xml:space="preserve">   成品油</t>
    </r>
    <r>
      <rPr>
        <sz val="10"/>
        <rFont val="宋体"/>
        <charset val="134"/>
      </rPr>
      <t>价格改革对交通运输的补贴</t>
    </r>
  </si>
  <si>
    <t xml:space="preserve">        对城市公交的补贴</t>
  </si>
  <si>
    <r>
      <rPr>
        <sz val="10"/>
        <rFont val="Times New Roman"/>
        <charset val="0"/>
      </rPr>
      <t xml:space="preserve">        </t>
    </r>
    <r>
      <rPr>
        <sz val="10"/>
        <rFont val="宋体"/>
        <charset val="134"/>
      </rPr>
      <t>对农村道路客运的补贴</t>
    </r>
  </si>
  <si>
    <r>
      <rPr>
        <sz val="10"/>
        <rFont val="Times New Roman"/>
        <charset val="0"/>
      </rPr>
      <t xml:space="preserve">        </t>
    </r>
    <r>
      <rPr>
        <sz val="10"/>
        <rFont val="宋体"/>
        <charset val="134"/>
      </rPr>
      <t>对出租车的补贴</t>
    </r>
  </si>
  <si>
    <r>
      <rPr>
        <sz val="10"/>
        <rFont val="Times New Roman"/>
        <charset val="0"/>
      </rPr>
      <t xml:space="preserve">        </t>
    </r>
    <r>
      <rPr>
        <sz val="10"/>
        <rFont val="宋体"/>
        <charset val="134"/>
      </rPr>
      <t>成品油价格改革补贴其他支出</t>
    </r>
  </si>
  <si>
    <r>
      <rPr>
        <sz val="10"/>
        <rFont val="Times New Roman"/>
        <charset val="0"/>
      </rPr>
      <t xml:space="preserve">    </t>
    </r>
    <r>
      <rPr>
        <sz val="10"/>
        <rFont val="宋体"/>
        <charset val="134"/>
      </rPr>
      <t>邮政业支出</t>
    </r>
  </si>
  <si>
    <t xml:space="preserve">        行业监管</t>
  </si>
  <si>
    <r>
      <rPr>
        <sz val="10"/>
        <rFont val="Times New Roman"/>
        <charset val="0"/>
      </rPr>
      <t xml:space="preserve">        </t>
    </r>
    <r>
      <rPr>
        <sz val="10"/>
        <rFont val="宋体"/>
        <charset val="134"/>
      </rPr>
      <t>邮政普遍服务与特殊服务</t>
    </r>
  </si>
  <si>
    <r>
      <rPr>
        <sz val="10"/>
        <rFont val="Times New Roman"/>
        <charset val="0"/>
      </rPr>
      <t xml:space="preserve">        </t>
    </r>
    <r>
      <rPr>
        <sz val="10"/>
        <rFont val="宋体"/>
        <charset val="134"/>
      </rPr>
      <t>其他邮政业支出</t>
    </r>
  </si>
  <si>
    <r>
      <rPr>
        <sz val="10"/>
        <rFont val="Times New Roman"/>
        <charset val="0"/>
      </rPr>
      <t xml:space="preserve">    </t>
    </r>
    <r>
      <rPr>
        <sz val="10"/>
        <rFont val="宋体"/>
        <charset val="134"/>
      </rPr>
      <t>车辆购置税支出</t>
    </r>
  </si>
  <si>
    <t xml:space="preserve">        车辆购置税用于公路等基础设施建设支出</t>
  </si>
  <si>
    <t xml:space="preserve">        车辆购置税用于农村公路建设支出</t>
  </si>
  <si>
    <t xml:space="preserve">        车辆购置税用于老旧汽车报废更新补贴支出</t>
  </si>
  <si>
    <t xml:space="preserve">        车辆购置税其他支出</t>
  </si>
  <si>
    <t xml:space="preserve">    其他交通运输支出(款)</t>
  </si>
  <si>
    <r>
      <rPr>
        <sz val="10"/>
        <rFont val="Times New Roman"/>
        <charset val="0"/>
      </rPr>
      <t xml:space="preserve">        </t>
    </r>
    <r>
      <rPr>
        <sz val="10"/>
        <rFont val="宋体"/>
        <charset val="134"/>
      </rPr>
      <t>公共交通运营补助</t>
    </r>
  </si>
  <si>
    <r>
      <rPr>
        <sz val="10"/>
        <rFont val="Times New Roman"/>
        <charset val="0"/>
      </rPr>
      <t xml:space="preserve">        </t>
    </r>
    <r>
      <rPr>
        <sz val="10"/>
        <rFont val="宋体"/>
        <charset val="134"/>
      </rPr>
      <t>其他交通运输支出</t>
    </r>
    <r>
      <rPr>
        <sz val="10"/>
        <rFont val="Times New Roman"/>
        <charset val="0"/>
      </rPr>
      <t>(</t>
    </r>
    <r>
      <rPr>
        <sz val="10"/>
        <rFont val="宋体"/>
        <charset val="134"/>
      </rPr>
      <t>项</t>
    </r>
    <r>
      <rPr>
        <sz val="10"/>
        <rFont val="Times New Roman"/>
        <charset val="0"/>
      </rPr>
      <t>)</t>
    </r>
  </si>
  <si>
    <t>资源勘探信息等支出</t>
  </si>
  <si>
    <t xml:space="preserve">    资源勘探开发</t>
  </si>
  <si>
    <r>
      <rPr>
        <sz val="10"/>
        <rFont val="Times New Roman"/>
        <charset val="0"/>
      </rPr>
      <t xml:space="preserve">        </t>
    </r>
    <r>
      <rPr>
        <sz val="10"/>
        <rFont val="宋体"/>
        <charset val="134"/>
      </rPr>
      <t>一般行政管理事务</t>
    </r>
  </si>
  <si>
    <r>
      <rPr>
        <sz val="10"/>
        <rFont val="Times New Roman"/>
        <charset val="0"/>
      </rPr>
      <t xml:space="preserve">        </t>
    </r>
    <r>
      <rPr>
        <sz val="10"/>
        <rFont val="宋体"/>
        <charset val="134"/>
      </rPr>
      <t>机关服务</t>
    </r>
  </si>
  <si>
    <r>
      <rPr>
        <sz val="10"/>
        <rFont val="Times New Roman"/>
        <charset val="0"/>
      </rPr>
      <t xml:space="preserve">        </t>
    </r>
    <r>
      <rPr>
        <sz val="10"/>
        <rFont val="宋体"/>
        <charset val="134"/>
      </rPr>
      <t>煤炭勘探开采和洗选</t>
    </r>
  </si>
  <si>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</si>
  <si>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</si>
  <si>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</si>
  <si>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</si>
  <si>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</si>
  <si>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</si>
  <si>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</si>
  <si>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</si>
  <si>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</si>
  <si>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</si>
  <si>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</si>
  <si>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r>
      <rPr>
        <sz val="10"/>
        <rFont val="Times New Roman"/>
        <charset val="0"/>
      </rPr>
      <t xml:space="preserve">        </t>
    </r>
    <r>
      <rPr>
        <sz val="10"/>
        <rFont val="宋体"/>
        <charset val="134"/>
      </rPr>
      <t>电气机械及器材制造业</t>
    </r>
  </si>
  <si>
    <r>
      <rPr>
        <sz val="10"/>
        <rFont val="Times New Roman"/>
        <charset val="0"/>
      </rPr>
      <t xml:space="preserve">        </t>
    </r>
    <r>
      <rPr>
        <sz val="10"/>
        <rFont val="宋体"/>
        <charset val="134"/>
      </rPr>
      <t>工艺品及其他制造业</t>
    </r>
  </si>
  <si>
    <t xml:space="preserve">        石油加工、炼焦及核燃料加工业</t>
  </si>
  <si>
    <r>
      <rPr>
        <sz val="10"/>
        <rFont val="Times New Roman"/>
        <charset val="0"/>
      </rPr>
      <t xml:space="preserve">        </t>
    </r>
    <r>
      <rPr>
        <sz val="10"/>
        <rFont val="宋体"/>
        <charset val="134"/>
      </rPr>
      <t>化学原料及化学制品制造业</t>
    </r>
  </si>
  <si>
    <t xml:space="preserve">        黑色金属冶炼及压延加工业</t>
  </si>
  <si>
    <t xml:space="preserve">        有色金属冶炼及压延加工业</t>
  </si>
  <si>
    <r>
      <rPr>
        <sz val="10"/>
        <rFont val="Times New Roman"/>
        <charset val="0"/>
      </rPr>
      <t xml:space="preserve">        </t>
    </r>
    <r>
      <rPr>
        <sz val="10"/>
        <rFont val="宋体"/>
        <charset val="134"/>
      </rPr>
      <t>其他制造业支出</t>
    </r>
  </si>
  <si>
    <r>
      <rPr>
        <sz val="10"/>
        <rFont val="Times New Roman"/>
        <charset val="0"/>
      </rPr>
      <t xml:space="preserve">    </t>
    </r>
    <r>
      <rPr>
        <sz val="10"/>
        <rFont val="宋体"/>
        <charset val="134"/>
      </rPr>
      <t>建筑业</t>
    </r>
  </si>
  <si>
    <t xml:space="preserve">        其他建筑业支出</t>
  </si>
  <si>
    <t xml:space="preserve">    工业和信息产业监管</t>
  </si>
  <si>
    <t xml:space="preserve">        战备应急</t>
  </si>
  <si>
    <r>
      <rPr>
        <sz val="10"/>
        <rFont val="Times New Roman"/>
        <charset val="0"/>
      </rPr>
      <t xml:space="preserve">        </t>
    </r>
    <r>
      <rPr>
        <sz val="10"/>
        <rFont val="宋体"/>
        <charset val="134"/>
      </rPr>
      <t>信息安全建设</t>
    </r>
  </si>
  <si>
    <r>
      <rPr>
        <sz val="10"/>
        <rFont val="Times New Roman"/>
        <charset val="0"/>
      </rPr>
      <t xml:space="preserve">        </t>
    </r>
    <r>
      <rPr>
        <sz val="10"/>
        <rFont val="宋体"/>
        <charset val="134"/>
      </rPr>
      <t>专用通信</t>
    </r>
  </si>
  <si>
    <r>
      <rPr>
        <sz val="10"/>
        <rFont val="Times New Roman"/>
        <charset val="0"/>
      </rPr>
      <t xml:space="preserve">        </t>
    </r>
    <r>
      <rPr>
        <sz val="10"/>
        <rFont val="宋体"/>
        <charset val="134"/>
      </rPr>
      <t>无线电监管</t>
    </r>
  </si>
  <si>
    <t xml:space="preserve">        工业和信息产业战略研究与标准制定</t>
  </si>
  <si>
    <t xml:space="preserve">        工业和信息产业支持</t>
  </si>
  <si>
    <t xml:space="preserve">        电子专项工程</t>
  </si>
  <si>
    <t xml:space="preserve">        军工电子</t>
  </si>
  <si>
    <t xml:space="preserve">        技术基础研究</t>
  </si>
  <si>
    <t xml:space="preserve">        其他工业和信息产业监管支出</t>
  </si>
  <si>
    <t xml:space="preserve">    安全生产监管</t>
  </si>
  <si>
    <t xml:space="preserve">        国务院安委会专项</t>
  </si>
  <si>
    <t xml:space="preserve">        安全监管监察专项</t>
  </si>
  <si>
    <t xml:space="preserve">        应急救援支出</t>
  </si>
  <si>
    <t xml:space="preserve">        煤炭安全</t>
  </si>
  <si>
    <r>
      <rPr>
        <sz val="10"/>
        <rFont val="Times New Roman"/>
        <charset val="0"/>
      </rPr>
      <t xml:space="preserve">        </t>
    </r>
    <r>
      <rPr>
        <sz val="10"/>
        <rFont val="宋体"/>
        <charset val="134"/>
      </rPr>
      <t>其他安全生产监管支出</t>
    </r>
  </si>
  <si>
    <r>
      <rPr>
        <sz val="10"/>
        <rFont val="Times New Roman"/>
        <charset val="0"/>
      </rPr>
      <t xml:space="preserve">    </t>
    </r>
    <r>
      <rPr>
        <sz val="10"/>
        <rFont val="宋体"/>
        <charset val="134"/>
      </rPr>
      <t>国有资产监管</t>
    </r>
  </si>
  <si>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</si>
  <si>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</si>
  <si>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</si>
  <si>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</si>
  <si>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</si>
  <si>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</si>
  <si>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</si>
  <si>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</si>
  <si>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</si>
  <si>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</si>
  <si>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</si>
  <si>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</si>
  <si>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</si>
  <si>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</si>
  <si>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</si>
  <si>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r>
      <rPr>
        <sz val="10"/>
        <rFont val="Times New Roman"/>
        <charset val="0"/>
      </rPr>
      <t xml:space="preserve">    </t>
    </r>
    <r>
      <rPr>
        <sz val="10"/>
        <rFont val="宋体"/>
        <charset val="134"/>
      </rPr>
      <t>商业流通事务</t>
    </r>
  </si>
  <si>
    <t xml:space="preserve">        食品流通安全补贴</t>
  </si>
  <si>
    <t xml:space="preserve">        市场监测及信息管理</t>
  </si>
  <si>
    <t xml:space="preserve">        民贸网点贷款贴息</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</si>
  <si>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</si>
  <si>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</si>
  <si>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</si>
  <si>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</si>
  <si>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</si>
  <si>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</si>
  <si>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</si>
  <si>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</si>
  <si>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</si>
  <si>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r>
      <rPr>
        <sz val="10"/>
        <rFont val="Times New Roman"/>
        <charset val="0"/>
      </rPr>
      <t xml:space="preserve">    </t>
    </r>
    <r>
      <rPr>
        <sz val="10"/>
        <rFont val="宋体"/>
        <charset val="134"/>
      </rPr>
      <t>其他商业服务业等支出</t>
    </r>
    <r>
      <rPr>
        <sz val="10"/>
        <rFont val="Times New Roman"/>
        <charset val="0"/>
      </rPr>
      <t>(</t>
    </r>
    <r>
      <rPr>
        <sz val="10"/>
        <rFont val="宋体"/>
        <charset val="134"/>
      </rPr>
      <t>款</t>
    </r>
    <r>
      <rPr>
        <sz val="10"/>
        <rFont val="Times New Roman"/>
        <charset val="0"/>
      </rPr>
      <t>)</t>
    </r>
  </si>
  <si>
    <r>
      <rPr>
        <sz val="10"/>
        <rFont val="Times New Roman"/>
        <charset val="0"/>
      </rPr>
      <t xml:space="preserve">        </t>
    </r>
    <r>
      <rPr>
        <sz val="10"/>
        <rFont val="宋体"/>
        <charset val="134"/>
      </rPr>
      <t>服务业基础设施建设</t>
    </r>
  </si>
  <si>
    <r>
      <rPr>
        <sz val="10"/>
        <rFont val="Times New Roman"/>
        <charset val="0"/>
      </rPr>
      <t xml:space="preserve">        </t>
    </r>
    <r>
      <rPr>
        <sz val="10"/>
        <rFont val="宋体"/>
        <charset val="134"/>
      </rPr>
      <t>其他商业服务业等支出</t>
    </r>
    <r>
      <rPr>
        <sz val="10"/>
        <rFont val="Times New Roman"/>
        <charset val="0"/>
      </rPr>
      <t>(</t>
    </r>
    <r>
      <rPr>
        <sz val="10"/>
        <rFont val="宋体"/>
        <charset val="134"/>
      </rPr>
      <t>项</t>
    </r>
    <r>
      <rPr>
        <sz val="10"/>
        <rFont val="Times New Roman"/>
        <charset val="0"/>
      </rPr>
      <t>)</t>
    </r>
  </si>
  <si>
    <t>金融支出</t>
  </si>
  <si>
    <r>
      <rPr>
        <sz val="10"/>
        <rFont val="Times New Roman"/>
        <charset val="0"/>
      </rPr>
      <t xml:space="preserve">    </t>
    </r>
    <r>
      <rPr>
        <sz val="10"/>
        <rFont val="Times New Roman"/>
        <charset val="0"/>
      </rPr>
      <t>金融部门行政支出</t>
    </r>
  </si>
  <si>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</si>
  <si>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</si>
  <si>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</si>
  <si>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</si>
  <si>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</si>
  <si>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</si>
  <si>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</si>
  <si>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</si>
  <si>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</si>
  <si>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</si>
  <si>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</si>
  <si>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</si>
  <si>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</si>
  <si>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</si>
  <si>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商业银行贷款贴息</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</si>
  <si>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</si>
  <si>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</si>
  <si>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</si>
  <si>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</si>
  <si>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</si>
  <si>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</si>
  <si>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</si>
  <si>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</si>
  <si>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</si>
  <si>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</si>
  <si>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</si>
  <si>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</si>
  <si>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</si>
  <si>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</si>
  <si>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</si>
  <si>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r>
      <rPr>
        <sz val="10"/>
        <rFont val="Times New Roman"/>
        <charset val="0"/>
      </rPr>
      <t xml:space="preserve">    </t>
    </r>
    <r>
      <rPr>
        <sz val="10"/>
        <rFont val="宋体"/>
        <charset val="134"/>
      </rPr>
      <t>住房保障</t>
    </r>
  </si>
  <si>
    <r>
      <rPr>
        <sz val="10"/>
        <rFont val="Times New Roman"/>
        <charset val="0"/>
      </rPr>
      <t xml:space="preserve">    </t>
    </r>
    <r>
      <rPr>
        <sz val="10"/>
        <rFont val="宋体"/>
        <charset val="134"/>
      </rPr>
      <t>其他支出</t>
    </r>
  </si>
  <si>
    <t>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</si>
  <si>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</si>
  <si>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</si>
  <si>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</si>
  <si>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</si>
  <si>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</si>
  <si>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</si>
  <si>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r>
      <rPr>
        <sz val="10"/>
        <rFont val="Times New Roman"/>
        <charset val="0"/>
      </rPr>
      <t xml:space="preserve">        </t>
    </r>
    <r>
      <rPr>
        <sz val="10"/>
        <rFont val="宋体"/>
        <charset val="134"/>
      </rPr>
      <t>国土资源调查</t>
    </r>
  </si>
  <si>
    <r>
      <rPr>
        <sz val="10"/>
        <rFont val="Times New Roman"/>
        <charset val="0"/>
      </rPr>
      <t xml:space="preserve">        </t>
    </r>
    <r>
      <rPr>
        <sz val="10"/>
        <rFont val="宋体"/>
        <charset val="134"/>
      </rPr>
      <t>国土整治</t>
    </r>
  </si>
  <si>
    <r>
      <rPr>
        <sz val="10"/>
        <rFont val="Times New Roman"/>
        <charset val="0"/>
      </rPr>
      <t xml:space="preserve">        </t>
    </r>
    <r>
      <rPr>
        <sz val="10"/>
        <rFont val="宋体"/>
        <charset val="134"/>
      </rPr>
      <t>地质灾害防治</t>
    </r>
  </si>
  <si>
    <r>
      <rPr>
        <sz val="10"/>
        <rFont val="Times New Roman"/>
        <charset val="0"/>
      </rPr>
      <t xml:space="preserve">        </t>
    </r>
    <r>
      <rPr>
        <sz val="10"/>
        <rFont val="宋体"/>
        <charset val="134"/>
      </rPr>
      <t>土地资源储备支出</t>
    </r>
  </si>
  <si>
    <r>
      <rPr>
        <sz val="10"/>
        <rFont val="Times New Roman"/>
        <charset val="0"/>
      </rPr>
      <t xml:space="preserve">        </t>
    </r>
    <r>
      <rPr>
        <sz val="10"/>
        <rFont val="宋体"/>
        <charset val="134"/>
      </rPr>
      <t>地质及矿产资源调查</t>
    </r>
  </si>
  <si>
    <r>
      <rPr>
        <sz val="10"/>
        <rFont val="Times New Roman"/>
        <charset val="0"/>
      </rPr>
      <t xml:space="preserve">        </t>
    </r>
    <r>
      <rPr>
        <sz val="10"/>
        <rFont val="宋体"/>
        <charset val="134"/>
      </rPr>
      <t>地质矿产资源利用与保护</t>
    </r>
  </si>
  <si>
    <r>
      <rPr>
        <sz val="10"/>
        <rFont val="Times New Roman"/>
        <charset val="0"/>
      </rPr>
      <t xml:space="preserve">        </t>
    </r>
    <r>
      <rPr>
        <sz val="10"/>
        <rFont val="宋体"/>
        <charset val="134"/>
      </rPr>
      <t>地质转产项目财政贴息</t>
    </r>
  </si>
  <si>
    <t xml:space="preserve">        国外风险勘查</t>
  </si>
  <si>
    <t xml:space="preserve">        地质勘查基金(周转金)支出</t>
  </si>
  <si>
    <t xml:space="preserve">        矿产资源专项收入安排的支出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</si>
  <si>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</si>
  <si>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</si>
  <si>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</si>
  <si>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</si>
  <si>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</si>
  <si>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</si>
  <si>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</si>
  <si>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</si>
  <si>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</si>
  <si>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</si>
  <si>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</si>
  <si>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</si>
  <si>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</si>
  <si>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</si>
  <si>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海洋工程排污费支出</t>
  </si>
  <si>
    <t xml:space="preserve">        无居民海岛使用金支出</t>
  </si>
  <si>
    <t xml:space="preserve">        其他海洋管理事务支出</t>
  </si>
  <si>
    <t xml:space="preserve">    测绘事务</t>
  </si>
  <si>
    <t xml:space="preserve">        基础测绘</t>
  </si>
  <si>
    <t xml:space="preserve">        航空摄影</t>
  </si>
  <si>
    <t xml:space="preserve">        测绘工程建设</t>
  </si>
  <si>
    <t xml:space="preserve">        其他测绘事务支出</t>
  </si>
  <si>
    <r>
      <rPr>
        <sz val="10"/>
        <rFont val="Times New Roman"/>
        <charset val="0"/>
      </rPr>
      <t xml:space="preserve">    </t>
    </r>
    <r>
      <rPr>
        <sz val="10"/>
        <rFont val="宋体"/>
        <charset val="134"/>
      </rPr>
      <t>地震事务</t>
    </r>
  </si>
  <si>
    <r>
      <rPr>
        <sz val="10"/>
        <rFont val="Times New Roman"/>
        <charset val="0"/>
      </rPr>
      <t xml:space="preserve">        </t>
    </r>
    <r>
      <rPr>
        <sz val="10"/>
        <rFont val="宋体"/>
        <charset val="134"/>
      </rPr>
      <t>地震监测</t>
    </r>
  </si>
  <si>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</si>
  <si>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</si>
  <si>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</si>
  <si>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</si>
  <si>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</si>
  <si>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</si>
  <si>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</si>
  <si>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</si>
  <si>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</si>
  <si>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r>
      <rPr>
        <sz val="10"/>
        <rFont val="Times New Roman"/>
        <charset val="0"/>
      </rPr>
      <t xml:space="preserve">        </t>
    </r>
    <r>
      <rPr>
        <sz val="10"/>
        <rFont val="宋体"/>
        <charset val="134"/>
      </rPr>
      <t>气象事业机构</t>
    </r>
  </si>
  <si>
    <t xml:space="preserve">        气象技术研究应用</t>
  </si>
  <si>
    <r>
      <rPr>
        <sz val="10"/>
        <rFont val="Times New Roman"/>
        <charset val="0"/>
      </rPr>
      <t xml:space="preserve">        </t>
    </r>
    <r>
      <rPr>
        <sz val="10"/>
        <rFont val="宋体"/>
        <charset val="134"/>
      </rPr>
      <t>气象探测</t>
    </r>
  </si>
  <si>
    <t xml:space="preserve">        气象信息传输及管理</t>
  </si>
  <si>
    <t xml:space="preserve">        气象预报预测</t>
  </si>
  <si>
    <t xml:space="preserve">        气象服务</t>
  </si>
  <si>
    <t xml:space="preserve">        气象装备保障维护</t>
  </si>
  <si>
    <r>
      <rPr>
        <sz val="10"/>
        <rFont val="Times New Roman"/>
        <charset val="0"/>
      </rPr>
      <t xml:space="preserve">        </t>
    </r>
    <r>
      <rPr>
        <sz val="10"/>
        <rFont val="宋体"/>
        <charset val="134"/>
      </rPr>
      <t>气象基础设施建设与维修</t>
    </r>
  </si>
  <si>
    <t xml:space="preserve">        气象卫星</t>
  </si>
  <si>
    <t xml:space="preserve">        气象法规与标准</t>
  </si>
  <si>
    <t xml:space="preserve">        气象资金审计稽查</t>
  </si>
  <si>
    <t xml:space="preserve">        其他气象事务支出</t>
  </si>
  <si>
    <r>
      <rPr>
        <sz val="10"/>
        <rFont val="Times New Roman"/>
        <charset val="0"/>
      </rPr>
      <t xml:space="preserve">    </t>
    </r>
    <r>
      <rPr>
        <sz val="10"/>
        <rFont val="Times New Roman"/>
        <charset val="0"/>
      </rPr>
      <t>其他国土海洋气象等支出</t>
    </r>
  </si>
  <si>
    <t>住房保障支出</t>
  </si>
  <si>
    <r>
      <rPr>
        <sz val="10"/>
        <rFont val="Times New Roman"/>
        <charset val="0"/>
      </rPr>
      <t xml:space="preserve">    </t>
    </r>
    <r>
      <rPr>
        <sz val="10"/>
        <rFont val="宋体"/>
        <charset val="134"/>
      </rPr>
      <t>保障性安居工程支出</t>
    </r>
  </si>
  <si>
    <r>
      <rPr>
        <sz val="10"/>
        <rFont val="Times New Roman"/>
        <charset val="0"/>
      </rPr>
      <t xml:space="preserve">        </t>
    </r>
    <r>
      <rPr>
        <sz val="10"/>
        <rFont val="宋体"/>
        <charset val="134"/>
      </rPr>
      <t>廉租住房</t>
    </r>
  </si>
  <si>
    <r>
      <rPr>
        <sz val="10"/>
        <rFont val="Times New Roman"/>
        <charset val="0"/>
      </rPr>
      <t xml:space="preserve">        </t>
    </r>
    <r>
      <rPr>
        <sz val="10"/>
        <rFont val="宋体"/>
        <charset val="134"/>
      </rPr>
      <t>沉陷区治理</t>
    </r>
  </si>
  <si>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</si>
  <si>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</si>
  <si>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</si>
  <si>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</si>
  <si>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</si>
  <si>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</si>
  <si>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</si>
  <si>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</si>
  <si>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</si>
  <si>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</si>
  <si>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</si>
  <si>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</si>
  <si>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</si>
  <si>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</si>
  <si>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</si>
  <si>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</si>
  <si>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</si>
  <si>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</si>
  <si>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</si>
  <si>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r>
      <rPr>
        <sz val="10"/>
        <rFont val="Times New Roman"/>
        <charset val="0"/>
      </rPr>
      <t xml:space="preserve">        </t>
    </r>
    <r>
      <rPr>
        <sz val="10"/>
        <rFont val="宋体"/>
        <charset val="134"/>
      </rPr>
      <t>粮食财务挂账利息补贴</t>
    </r>
  </si>
  <si>
    <r>
      <rPr>
        <sz val="10"/>
        <rFont val="Times New Roman"/>
        <charset val="0"/>
      </rPr>
      <t xml:space="preserve">        </t>
    </r>
    <r>
      <rPr>
        <sz val="10"/>
        <rFont val="宋体"/>
        <charset val="134"/>
      </rPr>
      <t>粮食财务挂账消化款</t>
    </r>
  </si>
  <si>
    <t xml:space="preserve">        处理陈化粮补贴</t>
  </si>
  <si>
    <r>
      <rPr>
        <sz val="10"/>
        <rFont val="Times New Roman"/>
        <charset val="0"/>
      </rPr>
      <t xml:space="preserve">        </t>
    </r>
    <r>
      <rPr>
        <sz val="10"/>
        <rFont val="宋体"/>
        <charset val="134"/>
      </rPr>
      <t>粮食风险基金</t>
    </r>
  </si>
  <si>
    <r>
      <rPr>
        <sz val="10"/>
        <rFont val="Times New Roman"/>
        <charset val="0"/>
      </rPr>
      <t xml:space="preserve">        </t>
    </r>
    <r>
      <rPr>
        <sz val="10"/>
        <rFont val="宋体"/>
        <charset val="134"/>
      </rPr>
      <t>粮油市场调控专项资金</t>
    </r>
  </si>
  <si>
    <r>
      <rPr>
        <sz val="10"/>
        <rFont val="Times New Roman"/>
        <charset val="0"/>
      </rPr>
      <t xml:space="preserve">        </t>
    </r>
    <r>
      <rPr>
        <sz val="10"/>
        <rFont val="宋体"/>
        <charset val="134"/>
      </rPr>
      <t>事业运行</t>
    </r>
  </si>
  <si>
    <r>
      <rPr>
        <sz val="10"/>
        <rFont val="Times New Roman"/>
        <charset val="0"/>
      </rPr>
      <t xml:space="preserve">        </t>
    </r>
    <r>
      <rPr>
        <sz val="10"/>
        <rFont val="宋体"/>
        <charset val="134"/>
      </rPr>
      <t>其他粮油事务支出</t>
    </r>
  </si>
  <si>
    <r>
      <rPr>
        <sz val="10"/>
        <rFont val="Times New Roman"/>
        <charset val="0"/>
      </rPr>
      <t xml:space="preserve">    </t>
    </r>
    <r>
      <rPr>
        <sz val="10"/>
        <rFont val="宋体"/>
        <charset val="134"/>
      </rPr>
      <t>物资事务</t>
    </r>
  </si>
  <si>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</si>
  <si>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</si>
  <si>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</si>
  <si>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</si>
  <si>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</si>
  <si>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</si>
  <si>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</si>
  <si>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</si>
  <si>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</si>
  <si>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</si>
  <si>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</si>
  <si>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国家留成油串换石油储备支出</t>
  </si>
  <si>
    <t xml:space="preserve">        天然铀能源储备</t>
  </si>
  <si>
    <t xml:space="preserve">        煤炭储备</t>
  </si>
  <si>
    <t xml:space="preserve">        其他能源储备</t>
  </si>
  <si>
    <t xml:space="preserve">    粮油储备</t>
  </si>
  <si>
    <t xml:space="preserve">        储备粮油补贴支出</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</si>
  <si>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</si>
  <si>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</si>
  <si>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</si>
  <si>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</si>
  <si>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</si>
  <si>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</si>
  <si>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</si>
  <si>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</si>
  <si>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</si>
  <si>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</si>
  <si>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</si>
  <si>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</si>
  <si>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</si>
  <si>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</si>
  <si>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</si>
  <si>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</si>
  <si>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债务付息支出</t>
  </si>
  <si>
    <r>
      <rPr>
        <sz val="10"/>
        <rFont val="Times New Roman"/>
        <charset val="0"/>
      </rPr>
      <t xml:space="preserve">    </t>
    </r>
    <r>
      <rPr>
        <sz val="10"/>
        <rFont val="宋体"/>
        <charset val="134"/>
      </rPr>
      <t>地方政府一般债务付息支出</t>
    </r>
  </si>
  <si>
    <r>
      <rPr>
        <sz val="10"/>
        <rFont val="Times New Roman"/>
        <charset val="0"/>
      </rPr>
      <t xml:space="preserve">         </t>
    </r>
    <r>
      <rPr>
        <sz val="10"/>
        <rFont val="宋体"/>
        <charset val="134"/>
      </rPr>
      <t>地方政府一般债券付息支出</t>
    </r>
  </si>
  <si>
    <t xml:space="preserve">         地方政府向外国政府借款付息支出</t>
  </si>
  <si>
    <r>
      <rPr>
        <sz val="10"/>
        <rFont val="Times New Roman"/>
        <charset val="0"/>
      </rPr>
      <t xml:space="preserve">         </t>
    </r>
    <r>
      <rPr>
        <sz val="10"/>
        <rFont val="宋体"/>
        <charset val="134"/>
      </rPr>
      <t>地方政府向国际组织借款付息支出</t>
    </r>
  </si>
  <si>
    <r>
      <rPr>
        <sz val="10"/>
        <rFont val="Times New Roman"/>
        <charset val="0"/>
      </rPr>
      <t xml:space="preserve">         </t>
    </r>
    <r>
      <rPr>
        <sz val="10"/>
        <rFont val="宋体"/>
        <charset val="134"/>
      </rPr>
      <t>地方政府其他一般债务付息支出</t>
    </r>
  </si>
  <si>
    <t>债务发行费用支出</t>
  </si>
  <si>
    <r>
      <rPr>
        <sz val="10"/>
        <rFont val="Times New Roman"/>
        <charset val="0"/>
      </rPr>
      <t xml:space="preserve">    </t>
    </r>
    <r>
      <rPr>
        <sz val="10"/>
        <rFont val="宋体"/>
        <charset val="134"/>
      </rPr>
      <t>地方政府一般债务发行费用支出</t>
    </r>
  </si>
  <si>
    <t>其他支出(类)</t>
  </si>
  <si>
    <t xml:space="preserve">  其他支出(款)</t>
  </si>
  <si>
    <t xml:space="preserve">    其他支出(项)</t>
  </si>
  <si>
    <t>表四</t>
  </si>
  <si>
    <t>2024年本级一般公共预算支出决算表</t>
  </si>
  <si>
    <t xml:space="preserve">    人大事务</t>
  </si>
  <si>
    <t xml:space="preserve">    外交管理事务</t>
  </si>
  <si>
    <t xml:space="preserve">    现役部队(款)</t>
  </si>
  <si>
    <r>
      <rPr>
        <b/>
        <sz val="10"/>
        <rFont val="Times New Roman"/>
        <charset val="0"/>
      </rPr>
      <t xml:space="preserve">    </t>
    </r>
    <r>
      <rPr>
        <b/>
        <sz val="10"/>
        <rFont val="宋体"/>
        <charset val="134"/>
      </rPr>
      <t>公安</t>
    </r>
  </si>
  <si>
    <t xml:space="preserve">    教育管理事务</t>
  </si>
  <si>
    <t xml:space="preserve">    科学技术管理事务</t>
  </si>
  <si>
    <t xml:space="preserve">    文化</t>
  </si>
  <si>
    <r>
      <rPr>
        <b/>
        <sz val="10"/>
        <rFont val="Times New Roman"/>
        <charset val="0"/>
      </rPr>
      <t xml:space="preserve">    </t>
    </r>
    <r>
      <rPr>
        <b/>
        <sz val="10"/>
        <rFont val="宋体"/>
        <charset val="134"/>
      </rPr>
      <t>人力资源和社会保障管理事务</t>
    </r>
  </si>
  <si>
    <t xml:space="preserve">    民政管理事务</t>
  </si>
  <si>
    <t xml:space="preserve">    财政对社会保险基金的补助</t>
  </si>
  <si>
    <t xml:space="preserve">    补充全国社会保障基金</t>
  </si>
  <si>
    <t xml:space="preserve">    行政事业单位离退休</t>
  </si>
  <si>
    <t xml:space="preserve">    企业改革补助</t>
  </si>
  <si>
    <t xml:space="preserve">    就业补助</t>
  </si>
  <si>
    <t xml:space="preserve">    抚恤</t>
  </si>
  <si>
    <t xml:space="preserve">    退役安置</t>
  </si>
  <si>
    <t xml:space="preserve">    社会福利</t>
  </si>
  <si>
    <t xml:space="preserve">        儿童福利</t>
  </si>
  <si>
    <t xml:space="preserve">    残疾人事业</t>
  </si>
  <si>
    <r>
      <rPr>
        <sz val="10"/>
        <rFont val="Times New Roman"/>
        <charset val="0"/>
      </rPr>
      <t xml:space="preserve">    </t>
    </r>
    <r>
      <rPr>
        <sz val="10"/>
        <rFont val="宋体"/>
        <charset val="134"/>
      </rPr>
      <t>最低生活保障</t>
    </r>
  </si>
  <si>
    <r>
      <rPr>
        <sz val="10"/>
        <rFont val="Times New Roman"/>
        <charset val="0"/>
      </rPr>
      <t xml:space="preserve">        </t>
    </r>
    <r>
      <rPr>
        <sz val="10"/>
        <rFont val="宋体"/>
        <charset val="134"/>
      </rPr>
      <t>城市最低生活保障金支出</t>
    </r>
  </si>
  <si>
    <r>
      <rPr>
        <sz val="10"/>
        <rFont val="Times New Roman"/>
        <charset val="0"/>
      </rPr>
      <t xml:space="preserve">        农村</t>
    </r>
    <r>
      <rPr>
        <sz val="10"/>
        <rFont val="宋体"/>
        <charset val="134"/>
      </rPr>
      <t>最低生活保障金支出</t>
    </r>
  </si>
  <si>
    <r>
      <rPr>
        <b/>
        <sz val="10"/>
        <rFont val="Times New Roman"/>
        <charset val="0"/>
      </rPr>
      <t xml:space="preserve">    </t>
    </r>
    <r>
      <rPr>
        <b/>
        <sz val="10"/>
        <rFont val="宋体"/>
        <charset val="134"/>
      </rPr>
      <t>其他生活救助</t>
    </r>
  </si>
  <si>
    <r>
      <rPr>
        <b/>
        <sz val="10"/>
        <color theme="1"/>
        <rFont val="Times New Roman"/>
        <charset val="0"/>
      </rPr>
      <t xml:space="preserve">    </t>
    </r>
    <r>
      <rPr>
        <b/>
        <sz val="10"/>
        <color indexed="8"/>
        <rFont val="宋体"/>
        <charset val="134"/>
      </rPr>
      <t>最低生活保障</t>
    </r>
  </si>
  <si>
    <r>
      <rPr>
        <b/>
        <sz val="10"/>
        <rFont val="Times New Roman"/>
        <charset val="0"/>
      </rPr>
      <t xml:space="preserve">    </t>
    </r>
    <r>
      <rPr>
        <b/>
        <sz val="10"/>
        <rFont val="宋体"/>
        <charset val="134"/>
      </rPr>
      <t>临时救助</t>
    </r>
  </si>
  <si>
    <r>
      <rPr>
        <sz val="10"/>
        <rFont val="Times New Roman"/>
        <charset val="0"/>
      </rPr>
      <t xml:space="preserve">        </t>
    </r>
    <r>
      <rPr>
        <sz val="10"/>
        <rFont val="宋体"/>
        <charset val="134"/>
      </rPr>
      <t>流浪乞讨人员救助支出</t>
    </r>
  </si>
  <si>
    <r>
      <rPr>
        <b/>
        <sz val="10"/>
        <rFont val="Times New Roman"/>
        <charset val="0"/>
      </rPr>
      <t xml:space="preserve">    </t>
    </r>
    <r>
      <rPr>
        <b/>
        <sz val="10"/>
        <rFont val="Times New Roman"/>
        <charset val="0"/>
      </rPr>
      <t>特困人员供养</t>
    </r>
  </si>
  <si>
    <r>
      <rPr>
        <b/>
        <sz val="10"/>
        <color theme="1"/>
        <rFont val="Times New Roman"/>
        <charset val="0"/>
      </rPr>
      <t xml:space="preserve">    </t>
    </r>
    <r>
      <rPr>
        <b/>
        <sz val="10"/>
        <color indexed="8"/>
        <rFont val="宋体"/>
        <charset val="134"/>
      </rPr>
      <t>其他生活救助</t>
    </r>
  </si>
  <si>
    <t xml:space="preserve">    自然灾害生活救助</t>
  </si>
  <si>
    <t xml:space="preserve">    红十字事业</t>
  </si>
  <si>
    <t xml:space="preserve">    补充道路交通事故社会救助基金</t>
  </si>
  <si>
    <r>
      <rPr>
        <b/>
        <sz val="10"/>
        <rFont val="Times New Roman"/>
        <charset val="0"/>
      </rPr>
      <t xml:space="preserve">    </t>
    </r>
    <r>
      <rPr>
        <b/>
        <sz val="10"/>
        <rFont val="宋体"/>
        <charset val="134"/>
      </rPr>
      <t>其他社会保障和就业支出</t>
    </r>
    <r>
      <rPr>
        <b/>
        <sz val="10"/>
        <rFont val="Times New Roman"/>
        <charset val="0"/>
      </rPr>
      <t>(</t>
    </r>
    <r>
      <rPr>
        <b/>
        <sz val="10"/>
        <rFont val="宋体"/>
        <charset val="134"/>
      </rPr>
      <t>款</t>
    </r>
    <r>
      <rPr>
        <b/>
        <sz val="10"/>
        <rFont val="Times New Roman"/>
        <charset val="0"/>
      </rPr>
      <t>)</t>
    </r>
  </si>
  <si>
    <r>
      <rPr>
        <sz val="10"/>
        <rFont val="Times New Roman"/>
        <charset val="0"/>
      </rPr>
      <t xml:space="preserve">        </t>
    </r>
    <r>
      <rPr>
        <sz val="10"/>
        <rFont val="宋体"/>
        <charset val="134"/>
      </rPr>
      <t>基本公共卫生服务</t>
    </r>
  </si>
  <si>
    <t xml:space="preserve">    医疗保障</t>
  </si>
  <si>
    <r>
      <rPr>
        <b/>
        <sz val="10"/>
        <color theme="1"/>
        <rFont val="Times New Roman"/>
        <charset val="0"/>
      </rPr>
      <t xml:space="preserve">    </t>
    </r>
    <r>
      <rPr>
        <b/>
        <sz val="10"/>
        <color indexed="8"/>
        <rFont val="宋体"/>
        <charset val="134"/>
      </rPr>
      <t>计划生育事务</t>
    </r>
  </si>
  <si>
    <r>
      <rPr>
        <sz val="10"/>
        <color theme="1"/>
        <rFont val="Times New Roman"/>
        <charset val="0"/>
      </rPr>
      <t xml:space="preserve">        </t>
    </r>
    <r>
      <rPr>
        <sz val="10"/>
        <color indexed="8"/>
        <rFont val="宋体"/>
        <charset val="134"/>
      </rPr>
      <t>计划生育机构</t>
    </r>
  </si>
  <si>
    <r>
      <rPr>
        <sz val="10"/>
        <color theme="1"/>
        <rFont val="Times New Roman"/>
        <charset val="0"/>
      </rPr>
      <t xml:space="preserve">        </t>
    </r>
    <r>
      <rPr>
        <sz val="10"/>
        <color indexed="8"/>
        <rFont val="宋体"/>
        <charset val="134"/>
      </rPr>
      <t>计划生育服务</t>
    </r>
  </si>
  <si>
    <r>
      <rPr>
        <sz val="10"/>
        <color theme="1"/>
        <rFont val="Times New Roman"/>
        <charset val="0"/>
      </rPr>
      <t xml:space="preserve">        </t>
    </r>
    <r>
      <rPr>
        <sz val="10"/>
        <color indexed="8"/>
        <rFont val="宋体"/>
        <charset val="134"/>
      </rPr>
      <t>其他计划生育事务支出</t>
    </r>
  </si>
  <si>
    <t xml:space="preserve">    可再生能源(款)</t>
  </si>
  <si>
    <r>
      <rPr>
        <b/>
        <sz val="10"/>
        <color rgb="FFFF0000"/>
        <rFont val="Times New Roman"/>
        <charset val="0"/>
      </rPr>
      <t xml:space="preserve">      </t>
    </r>
    <r>
      <rPr>
        <b/>
        <sz val="10"/>
        <color indexed="10"/>
        <rFont val="宋体"/>
        <charset val="134"/>
      </rPr>
      <t>循环经济</t>
    </r>
    <r>
      <rPr>
        <b/>
        <sz val="10"/>
        <color indexed="10"/>
        <rFont val="Times New Roman"/>
        <charset val="0"/>
      </rPr>
      <t>(</t>
    </r>
    <r>
      <rPr>
        <b/>
        <sz val="10"/>
        <color indexed="10"/>
        <rFont val="宋体"/>
        <charset val="134"/>
      </rPr>
      <t>款</t>
    </r>
    <r>
      <rPr>
        <b/>
        <sz val="10"/>
        <color indexed="10"/>
        <rFont val="Times New Roman"/>
        <charset val="0"/>
      </rPr>
      <t>)</t>
    </r>
  </si>
  <si>
    <r>
      <rPr>
        <sz val="10"/>
        <color rgb="FFFF0000"/>
        <rFont val="Times New Roman"/>
        <charset val="0"/>
      </rPr>
      <t xml:space="preserve">        </t>
    </r>
    <r>
      <rPr>
        <sz val="10"/>
        <color indexed="10"/>
        <rFont val="宋体"/>
        <charset val="134"/>
      </rPr>
      <t>循环经济</t>
    </r>
    <r>
      <rPr>
        <sz val="10"/>
        <color indexed="10"/>
        <rFont val="Times New Roman"/>
        <charset val="0"/>
      </rPr>
      <t>(</t>
    </r>
    <r>
      <rPr>
        <sz val="10"/>
        <color indexed="10"/>
        <rFont val="宋体"/>
        <charset val="134"/>
      </rPr>
      <t>项</t>
    </r>
    <r>
      <rPr>
        <sz val="10"/>
        <color indexed="10"/>
        <rFont val="Times New Roman"/>
        <charset val="0"/>
      </rPr>
      <t>)</t>
    </r>
  </si>
  <si>
    <t xml:space="preserve">    城乡社区管理事务</t>
  </si>
  <si>
    <r>
      <rPr>
        <sz val="10"/>
        <color rgb="FFFF0000"/>
        <rFont val="Times New Roman"/>
        <charset val="0"/>
      </rPr>
      <t xml:space="preserve">        </t>
    </r>
    <r>
      <rPr>
        <sz val="10"/>
        <color indexed="10"/>
        <rFont val="宋体"/>
        <charset val="134"/>
      </rPr>
      <t>科技转化与推广服务</t>
    </r>
  </si>
  <si>
    <r>
      <rPr>
        <sz val="10"/>
        <color rgb="FFFF0000"/>
        <rFont val="Times New Roman"/>
        <charset val="0"/>
      </rPr>
      <t xml:space="preserve">        </t>
    </r>
    <r>
      <rPr>
        <sz val="10"/>
        <color indexed="10"/>
        <rFont val="宋体"/>
        <charset val="134"/>
      </rPr>
      <t>防灾救灾</t>
    </r>
  </si>
  <si>
    <r>
      <rPr>
        <b/>
        <sz val="10"/>
        <rFont val="Times New Roman"/>
        <charset val="0"/>
      </rPr>
      <t xml:space="preserve">    </t>
    </r>
    <r>
      <rPr>
        <b/>
        <sz val="10"/>
        <rFont val="宋体"/>
        <charset val="134"/>
      </rPr>
      <t>促进金融支农支出</t>
    </r>
  </si>
  <si>
    <r>
      <rPr>
        <b/>
        <sz val="10"/>
        <rFont val="Times New Roman"/>
        <charset val="0"/>
      </rPr>
      <t xml:space="preserve">    </t>
    </r>
    <r>
      <rPr>
        <b/>
        <sz val="10"/>
        <rFont val="宋体"/>
        <charset val="134"/>
      </rPr>
      <t>目标价格补贴</t>
    </r>
  </si>
  <si>
    <r>
      <rPr>
        <b/>
        <sz val="10"/>
        <rFont val="Times New Roman"/>
        <charset val="0"/>
      </rPr>
      <t xml:space="preserve">   成品油</t>
    </r>
    <r>
      <rPr>
        <b/>
        <sz val="10"/>
        <rFont val="宋体"/>
        <charset val="134"/>
      </rPr>
      <t>价格改革对交通运输的补贴</t>
    </r>
  </si>
  <si>
    <r>
      <rPr>
        <b/>
        <sz val="10"/>
        <rFont val="Times New Roman"/>
        <charset val="0"/>
      </rPr>
      <t xml:space="preserve">    </t>
    </r>
    <r>
      <rPr>
        <b/>
        <sz val="10"/>
        <rFont val="宋体"/>
        <charset val="134"/>
      </rPr>
      <t>邮政业支出</t>
    </r>
  </si>
  <si>
    <r>
      <rPr>
        <b/>
        <sz val="10"/>
        <rFont val="Times New Roman"/>
        <charset val="0"/>
      </rPr>
      <t xml:space="preserve">    </t>
    </r>
    <r>
      <rPr>
        <b/>
        <sz val="10"/>
        <rFont val="宋体"/>
        <charset val="134"/>
      </rPr>
      <t>车辆购置税支出</t>
    </r>
  </si>
  <si>
    <r>
      <rPr>
        <b/>
        <sz val="10"/>
        <rFont val="Times New Roman"/>
        <charset val="0"/>
      </rPr>
      <t xml:space="preserve">    </t>
    </r>
    <r>
      <rPr>
        <b/>
        <sz val="10"/>
        <rFont val="宋体"/>
        <charset val="134"/>
      </rPr>
      <t>建筑业</t>
    </r>
  </si>
  <si>
    <r>
      <rPr>
        <b/>
        <sz val="10"/>
        <rFont val="Times New Roman"/>
        <charset val="0"/>
      </rPr>
      <t xml:space="preserve">    </t>
    </r>
    <r>
      <rPr>
        <b/>
        <sz val="10"/>
        <rFont val="宋体"/>
        <charset val="134"/>
      </rPr>
      <t>国有资产监管</t>
    </r>
  </si>
  <si>
    <r>
      <rPr>
        <b/>
        <sz val="10"/>
        <rFont val="Times New Roman"/>
        <charset val="0"/>
      </rPr>
      <t xml:space="preserve">    </t>
    </r>
    <r>
      <rPr>
        <b/>
        <sz val="10"/>
        <rFont val="宋体"/>
        <charset val="134"/>
      </rPr>
      <t>商业流通事务</t>
    </r>
  </si>
  <si>
    <r>
      <rPr>
        <b/>
        <sz val="10"/>
        <rFont val="Times New Roman"/>
        <charset val="0"/>
      </rPr>
      <t xml:space="preserve">    </t>
    </r>
    <r>
      <rPr>
        <b/>
        <sz val="10"/>
        <rFont val="宋体"/>
        <charset val="134"/>
      </rPr>
      <t>其他商业服务业等支出</t>
    </r>
    <r>
      <rPr>
        <b/>
        <sz val="10"/>
        <rFont val="Times New Roman"/>
        <charset val="0"/>
      </rPr>
      <t>(</t>
    </r>
    <r>
      <rPr>
        <b/>
        <sz val="10"/>
        <rFont val="宋体"/>
        <charset val="134"/>
      </rPr>
      <t>款</t>
    </r>
    <r>
      <rPr>
        <b/>
        <sz val="10"/>
        <rFont val="Times New Roman"/>
        <charset val="0"/>
      </rPr>
      <t>)</t>
    </r>
  </si>
  <si>
    <t xml:space="preserve">    金融部门行政支出</t>
  </si>
  <si>
    <r>
      <rPr>
        <b/>
        <sz val="10"/>
        <rFont val="Times New Roman"/>
        <charset val="0"/>
      </rPr>
      <t xml:space="preserve">    </t>
    </r>
    <r>
      <rPr>
        <b/>
        <sz val="10"/>
        <rFont val="宋体"/>
        <charset val="134"/>
      </rPr>
      <t>地震事务</t>
    </r>
  </si>
  <si>
    <t xml:space="preserve">    其他国土海洋气象等支出</t>
  </si>
  <si>
    <r>
      <rPr>
        <b/>
        <sz val="10"/>
        <rFont val="Times New Roman"/>
        <charset val="0"/>
      </rPr>
      <t xml:space="preserve">    </t>
    </r>
    <r>
      <rPr>
        <b/>
        <sz val="10"/>
        <rFont val="宋体"/>
        <charset val="134"/>
      </rPr>
      <t>保障性安居工程支出</t>
    </r>
  </si>
  <si>
    <r>
      <rPr>
        <b/>
        <sz val="10"/>
        <rFont val="Times New Roman"/>
        <charset val="0"/>
      </rPr>
      <t xml:space="preserve">    </t>
    </r>
    <r>
      <rPr>
        <b/>
        <sz val="10"/>
        <rFont val="宋体"/>
        <charset val="134"/>
      </rPr>
      <t>物资事务</t>
    </r>
  </si>
  <si>
    <r>
      <rPr>
        <b/>
        <sz val="10"/>
        <rFont val="Times New Roman"/>
        <charset val="0"/>
      </rPr>
      <t xml:space="preserve">    </t>
    </r>
    <r>
      <rPr>
        <b/>
        <sz val="10"/>
        <rFont val="宋体"/>
        <charset val="134"/>
      </rPr>
      <t>地方政府一般债务付息支出</t>
    </r>
  </si>
  <si>
    <r>
      <rPr>
        <b/>
        <sz val="10"/>
        <rFont val="Times New Roman"/>
        <charset val="0"/>
      </rPr>
      <t xml:space="preserve">    </t>
    </r>
    <r>
      <rPr>
        <b/>
        <sz val="10"/>
        <rFont val="宋体"/>
        <charset val="134"/>
      </rPr>
      <t>地方政府一般债务发行费用支出</t>
    </r>
  </si>
  <si>
    <t>表5：</t>
  </si>
  <si>
    <t>2015年全县一般公共预算收支平衡表</t>
  </si>
  <si>
    <t>收    入</t>
  </si>
  <si>
    <t>支    出</t>
  </si>
  <si>
    <t>项目</t>
  </si>
  <si>
    <t>公共财政收入</t>
  </si>
  <si>
    <t>公共财政支出</t>
  </si>
  <si>
    <t>上级补助收入</t>
  </si>
  <si>
    <t>补助下级支出</t>
  </si>
  <si>
    <t xml:space="preserve">    返还性收入</t>
  </si>
  <si>
    <t xml:space="preserve">    返还性支出</t>
  </si>
  <si>
    <t xml:space="preserve">        增值税和消费税税收返还收入</t>
  </si>
  <si>
    <t xml:space="preserve">        增值税和消费税税收返还支出</t>
  </si>
  <si>
    <t xml:space="preserve">        所得税基数返还收入</t>
  </si>
  <si>
    <t xml:space="preserve">        所得税基数返还支出</t>
  </si>
  <si>
    <t xml:space="preserve">        成品油价格和税费改革税收返还收入</t>
  </si>
  <si>
    <t xml:space="preserve">        成品油价格和税费改革税收返还支出</t>
  </si>
  <si>
    <t xml:space="preserve">        其他税收返还收入</t>
  </si>
  <si>
    <t xml:space="preserve">        其他税收返还支出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</si>
  <si>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</si>
  <si>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</si>
  <si>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</si>
  <si>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</si>
  <si>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</si>
  <si>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</si>
  <si>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革命老区及民族和边境地区转移支付收入</t>
  </si>
  <si>
    <r>
      <rPr>
        <sz val="10"/>
        <rFont val="Times New Roman"/>
        <charset val="0"/>
      </rPr>
      <t xml:space="preserve">        </t>
    </r>
    <r>
      <rPr>
        <sz val="10"/>
        <rFont val="宋体"/>
        <charset val="134"/>
      </rPr>
      <t>革命老区及民族和边境地区转移支付支出</t>
    </r>
  </si>
  <si>
    <t xml:space="preserve">        县级基本财力保障机制奖补资金收入</t>
  </si>
  <si>
    <t xml:space="preserve">        县级基本财力保障机制奖补资金支出</t>
  </si>
  <si>
    <t xml:space="preserve">        结算补助收入</t>
  </si>
  <si>
    <t xml:space="preserve">        结算补助支出</t>
  </si>
  <si>
    <t xml:space="preserve">        化解债务补助收入</t>
  </si>
  <si>
    <t xml:space="preserve">        化解债务补助支出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</si>
  <si>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</si>
  <si>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</si>
  <si>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</si>
  <si>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</si>
  <si>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成品油价格和税费改革转移支付补助收入</t>
  </si>
  <si>
    <t xml:space="preserve">        成品油价格和税费改革转移支付补助支出</t>
  </si>
  <si>
    <t xml:space="preserve">        基层公检法司转移支付收入</t>
  </si>
  <si>
    <t xml:space="preserve">        基层公检法司转移支付支出</t>
  </si>
  <si>
    <t xml:space="preserve">        义务教育等转移支付收入</t>
  </si>
  <si>
    <t xml:space="preserve">        义务教育等转移支付支出</t>
  </si>
  <si>
    <t xml:space="preserve">        基本养老保险和低保等转移支付收入</t>
  </si>
  <si>
    <t xml:space="preserve">        基本养老保险和低保等转移支付支出</t>
  </si>
  <si>
    <t xml:space="preserve">        新型农村合作医疗等转移支付收入</t>
  </si>
  <si>
    <t xml:space="preserve">        新型农村合作医疗等转移支付支出</t>
  </si>
  <si>
    <t xml:space="preserve">        农村综合改革转移支付收入</t>
  </si>
  <si>
    <t xml:space="preserve">        农村综合改革转移支付支出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</si>
  <si>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</si>
  <si>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</si>
  <si>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</si>
  <si>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</si>
  <si>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</si>
  <si>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</si>
  <si>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其他一般性转移支付收入</t>
  </si>
  <si>
    <t xml:space="preserve">        其他一般性转移支付支出</t>
  </si>
  <si>
    <t xml:space="preserve">    专项转移支付收入</t>
  </si>
  <si>
    <t xml:space="preserve">    专项转移支付支出</t>
  </si>
  <si>
    <t>省补助计划单列市收入</t>
  </si>
  <si>
    <t>计划单列市上解省支出</t>
  </si>
  <si>
    <t>下级上解收入</t>
  </si>
  <si>
    <t>上解上级支出</t>
  </si>
  <si>
    <t xml:space="preserve">    体制上解收入</t>
  </si>
  <si>
    <t xml:space="preserve">    体制上解支出</t>
  </si>
  <si>
    <t xml:space="preserve">    出口退税专项上解收入</t>
  </si>
  <si>
    <t xml:space="preserve">    出口退税专项上解支出</t>
  </si>
  <si>
    <t xml:space="preserve">    成品油价格和税费改革专项上解收入</t>
  </si>
  <si>
    <t xml:space="preserve">    成品油价格和税费改革专项上解支出</t>
  </si>
  <si>
    <t xml:space="preserve">    专项上解收入</t>
  </si>
  <si>
    <t xml:space="preserve">    专项上解支出</t>
  </si>
  <si>
    <t>计划单列市上解省收入</t>
  </si>
  <si>
    <t>省补助计划单列市支出</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</si>
  <si>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</si>
  <si>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</si>
  <si>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</si>
  <si>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</si>
  <si>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</si>
  <si>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</si>
  <si>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</si>
  <si>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债务收入</t>
  </si>
  <si>
    <t>债券还本支出</t>
  </si>
  <si>
    <t xml:space="preserve">    地方政府债券收入</t>
  </si>
  <si>
    <t xml:space="preserve">    地方政府债券还本</t>
  </si>
  <si>
    <t xml:space="preserve">    地方向国外借款收入</t>
  </si>
  <si>
    <t xml:space="preserve">    地方向国外借款还本</t>
  </si>
  <si>
    <t>债券转贷收入</t>
  </si>
  <si>
    <t>债券转贷支出</t>
  </si>
  <si>
    <t xml:space="preserve">    转贷地方政府债券收入</t>
  </si>
  <si>
    <t xml:space="preserve">    转贷地方政府债券支出</t>
  </si>
  <si>
    <t xml:space="preserve">    转贷国外债务收入</t>
  </si>
  <si>
    <t xml:space="preserve">    转贷国外债务支出</t>
  </si>
  <si>
    <t>国债转贷收入</t>
  </si>
  <si>
    <t>增设预算周转金</t>
  </si>
  <si>
    <t>国债转贷资金上年结余</t>
  </si>
  <si>
    <t>拨付国债转贷资金数</t>
  </si>
  <si>
    <t>国债转贷转补助</t>
  </si>
  <si>
    <t>国债转贷资金结余</t>
  </si>
  <si>
    <t>上年结余</t>
  </si>
  <si>
    <t>调入预算稳定调节基金</t>
  </si>
  <si>
    <t>安排预算稳定调节基金</t>
  </si>
  <si>
    <t xml:space="preserve">调入资金     </t>
  </si>
  <si>
    <t>调出资金</t>
  </si>
  <si>
    <t xml:space="preserve">    1.政府性基金预算调入</t>
  </si>
  <si>
    <t>年终结余</t>
  </si>
  <si>
    <t xml:space="preserve">    2.国有资本经营预算调入</t>
  </si>
  <si>
    <r>
      <rPr>
        <sz val="10"/>
        <rFont val="宋体"/>
        <charset val="134"/>
      </rPr>
      <t>减</t>
    </r>
    <r>
      <rPr>
        <sz val="10"/>
        <rFont val="Times New Roman"/>
        <charset val="0"/>
      </rPr>
      <t>:</t>
    </r>
    <r>
      <rPr>
        <sz val="10"/>
        <rFont val="宋体"/>
        <charset val="134"/>
      </rPr>
      <t>结转下年的支出</t>
    </r>
  </si>
  <si>
    <t xml:space="preserve">    3.财政专户管理资金调入</t>
  </si>
  <si>
    <t>净结余</t>
  </si>
  <si>
    <t xml:space="preserve">    4.其他调入</t>
  </si>
  <si>
    <t>收    入    总    计</t>
  </si>
  <si>
    <t>支    出    总    计</t>
  </si>
  <si>
    <t>表五</t>
  </si>
  <si>
    <t>2024年本级一般公共预算支出功能分类决算表</t>
  </si>
  <si>
    <t>预算数</t>
  </si>
  <si>
    <t>一般公共预算支出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</si>
  <si>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</si>
  <si>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</si>
  <si>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</si>
  <si>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</si>
  <si>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</si>
  <si>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</si>
  <si>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</si>
  <si>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</si>
  <si>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</si>
  <si>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</si>
  <si>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</si>
  <si>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</si>
  <si>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</si>
  <si>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</si>
  <si>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</si>
  <si>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</si>
  <si>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</si>
  <si>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</si>
  <si>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</si>
  <si>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</si>
  <si>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</si>
  <si>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</si>
  <si>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</si>
  <si>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</si>
  <si>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</si>
  <si>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</si>
  <si>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</si>
  <si>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</si>
  <si>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</si>
  <si>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</si>
  <si>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</si>
  <si>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</si>
  <si>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</si>
  <si>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</si>
  <si>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</si>
  <si>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</si>
  <si>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</si>
  <si>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</si>
  <si>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</si>
  <si>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</si>
  <si>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</si>
  <si>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</si>
  <si>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</si>
  <si>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</si>
  <si>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</si>
  <si>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</si>
  <si>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</si>
  <si>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</si>
  <si>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</si>
  <si>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</si>
  <si>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</si>
  <si>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</si>
  <si>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</si>
  <si>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</si>
  <si>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</si>
  <si>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</si>
  <si>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</si>
  <si>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</si>
  <si>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</si>
  <si>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</si>
  <si>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</si>
  <si>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</si>
  <si>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</si>
  <si>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</si>
  <si>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</si>
  <si>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</si>
  <si>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</si>
  <si>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</si>
  <si>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</si>
  <si>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</si>
  <si>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</si>
  <si>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</si>
  <si>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</si>
  <si>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</si>
  <si>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</si>
  <si>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</si>
  <si>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</si>
  <si>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</si>
  <si>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</si>
  <si>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</si>
  <si>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</si>
  <si>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</si>
  <si>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</si>
  <si>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</si>
  <si>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</si>
  <si>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</si>
  <si>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</si>
  <si>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</si>
  <si>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</si>
  <si>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</si>
  <si>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</si>
  <si>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</si>
  <si>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</si>
  <si>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</si>
  <si>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</si>
  <si>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</si>
  <si>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</si>
  <si>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</si>
  <si>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</si>
  <si>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</si>
  <si>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</si>
  <si>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</si>
  <si>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</si>
  <si>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</si>
  <si>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</si>
  <si>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</si>
  <si>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</si>
  <si>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</si>
  <si>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</si>
  <si>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</si>
  <si>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</si>
  <si>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</si>
  <si>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</si>
  <si>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</si>
  <si>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</si>
  <si>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</si>
  <si>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</si>
  <si>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</si>
  <si>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</si>
  <si>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</si>
  <si>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</si>
  <si>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</si>
  <si>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</si>
  <si>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</si>
  <si>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</si>
  <si>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</si>
  <si>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</si>
  <si>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</si>
  <si>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</si>
  <si>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</si>
  <si>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</si>
  <si>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</si>
  <si>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</si>
  <si>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</si>
  <si>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</si>
  <si>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</si>
  <si>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</si>
  <si>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</si>
  <si>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</si>
  <si>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</si>
  <si>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</si>
  <si>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</si>
  <si>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</si>
  <si>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</si>
  <si>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</si>
  <si>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</si>
  <si>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</si>
  <si>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</si>
  <si>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</si>
  <si>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</si>
  <si>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</si>
  <si>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</si>
  <si>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</si>
  <si>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</si>
  <si>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</si>
  <si>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</si>
  <si>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</si>
  <si>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</si>
  <si>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</si>
  <si>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</si>
  <si>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</si>
  <si>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</si>
  <si>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</si>
  <si>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</si>
  <si>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</si>
  <si>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</si>
  <si>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</si>
  <si>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</si>
  <si>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</si>
  <si>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</si>
  <si>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</si>
  <si>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</si>
  <si>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</si>
  <si>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</si>
  <si>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</si>
  <si>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</si>
  <si>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</si>
  <si>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</si>
  <si>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</si>
  <si>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</si>
  <si>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</si>
  <si>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</si>
  <si>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</si>
  <si>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</si>
  <si>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</si>
  <si>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</si>
  <si>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</si>
  <si>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</si>
  <si>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</si>
  <si>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</si>
  <si>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</si>
  <si>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</si>
  <si>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</si>
  <si>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</si>
  <si>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</si>
  <si>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</si>
  <si>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</si>
  <si>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</si>
  <si>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</si>
  <si>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</si>
  <si>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</si>
  <si>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</si>
  <si>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</si>
  <si>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</si>
  <si>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</si>
  <si>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</si>
  <si>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</si>
  <si>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</si>
  <si>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</si>
  <si>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</si>
  <si>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</si>
  <si>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</si>
  <si>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</si>
  <si>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</si>
  <si>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</si>
  <si>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</si>
  <si>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</si>
  <si>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</si>
  <si>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</si>
  <si>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</si>
  <si>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</si>
  <si>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</si>
  <si>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</si>
  <si>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</si>
  <si>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</si>
  <si>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</si>
  <si>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</si>
  <si>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</si>
  <si>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</si>
  <si>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</si>
  <si>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</si>
  <si>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</si>
  <si>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</si>
  <si>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</si>
  <si>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</si>
  <si>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</si>
  <si>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</si>
  <si>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</si>
  <si>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</si>
  <si>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</si>
  <si>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</si>
  <si>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</si>
  <si>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</si>
  <si>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</si>
  <si>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</si>
  <si>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</si>
  <si>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</si>
  <si>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</si>
  <si>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</si>
  <si>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</si>
  <si>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</si>
  <si>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</si>
  <si>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</si>
  <si>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</si>
  <si>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</si>
  <si>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</si>
  <si>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</si>
  <si>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</si>
  <si>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</si>
  <si>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</si>
  <si>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</si>
  <si>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</si>
  <si>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</si>
  <si>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</si>
  <si>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</si>
  <si>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</si>
  <si>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</si>
  <si>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</si>
  <si>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</si>
  <si>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</si>
  <si>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</si>
  <si>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</si>
  <si>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</si>
  <si>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</si>
  <si>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</si>
  <si>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</si>
  <si>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</si>
  <si>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</si>
  <si>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</si>
  <si>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</si>
  <si>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</si>
  <si>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</si>
  <si>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</si>
  <si>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</si>
  <si>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</si>
  <si>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</si>
  <si>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</si>
  <si>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</si>
  <si>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</si>
  <si>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</si>
  <si>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</si>
  <si>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</si>
  <si>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</si>
  <si>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</si>
  <si>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</si>
  <si>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</si>
  <si>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</si>
  <si>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</si>
  <si>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</si>
  <si>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</si>
  <si>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</si>
  <si>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</si>
  <si>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</si>
  <si>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</si>
  <si>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</si>
  <si>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</si>
  <si>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</si>
  <si>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</si>
  <si>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</si>
  <si>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</si>
  <si>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</si>
  <si>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</si>
  <si>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</si>
  <si>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</si>
  <si>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</si>
  <si>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</si>
  <si>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</si>
  <si>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</si>
  <si>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</si>
  <si>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</si>
  <si>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</si>
  <si>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</si>
  <si>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</si>
  <si>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</si>
  <si>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</si>
  <si>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</si>
  <si>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</si>
  <si>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</si>
  <si>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</si>
  <si>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</si>
  <si>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</si>
  <si>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</si>
  <si>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</si>
  <si>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</si>
  <si>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</si>
  <si>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</si>
  <si>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</si>
  <si>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</si>
  <si>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</si>
  <si>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</si>
  <si>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</si>
  <si>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</si>
  <si>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</si>
  <si>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</si>
  <si>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</si>
  <si>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</si>
  <si>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</si>
  <si>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</si>
  <si>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</si>
  <si>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</si>
  <si>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</si>
  <si>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</si>
  <si>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</si>
  <si>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</si>
  <si>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</si>
  <si>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</si>
  <si>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</si>
  <si>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</si>
  <si>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</si>
  <si>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</si>
  <si>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</si>
  <si>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</si>
  <si>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</si>
  <si>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</si>
  <si>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</si>
  <si>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</si>
  <si>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</si>
  <si>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</si>
  <si>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</si>
  <si>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</si>
  <si>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</si>
  <si>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</si>
  <si>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</si>
  <si>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</si>
  <si>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</si>
  <si>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</si>
  <si>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</si>
  <si>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</si>
  <si>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</si>
  <si>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</si>
  <si>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</si>
  <si>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</si>
  <si>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</si>
  <si>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</si>
  <si>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</si>
  <si>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</si>
  <si>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</si>
  <si>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</si>
  <si>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</si>
  <si>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</si>
  <si>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</si>
  <si>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</si>
  <si>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</si>
  <si>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</si>
  <si>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</si>
  <si>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</si>
  <si>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</si>
  <si>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</si>
  <si>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</si>
  <si>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</si>
  <si>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</si>
  <si>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</si>
  <si>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</si>
  <si>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</si>
  <si>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</si>
  <si>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</si>
  <si>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</si>
  <si>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</si>
  <si>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</si>
  <si>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</si>
  <si>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</si>
  <si>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</si>
  <si>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</si>
  <si>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</si>
  <si>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</si>
  <si>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</si>
  <si>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</si>
  <si>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</si>
  <si>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</si>
  <si>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</si>
  <si>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</si>
  <si>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</si>
  <si>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</si>
  <si>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</si>
  <si>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</si>
  <si>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</si>
  <si>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</si>
  <si>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</si>
  <si>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</si>
  <si>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</si>
  <si>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</si>
  <si>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</si>
  <si>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</si>
  <si>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</si>
  <si>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</si>
  <si>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</si>
  <si>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</si>
  <si>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</si>
  <si>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</si>
  <si>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</si>
  <si>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</si>
  <si>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</si>
  <si>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</si>
  <si>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</si>
  <si>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</si>
  <si>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</si>
  <si>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</si>
  <si>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</si>
  <si>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</si>
  <si>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</si>
  <si>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</si>
  <si>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</si>
  <si>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</si>
  <si>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</si>
  <si>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</si>
  <si>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</si>
  <si>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</si>
  <si>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</si>
  <si>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</si>
  <si>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</si>
  <si>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</si>
  <si>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</si>
  <si>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</si>
  <si>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</si>
  <si>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</si>
  <si>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</si>
  <si>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</si>
  <si>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</si>
  <si>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</si>
  <si>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</si>
  <si>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</si>
  <si>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</si>
  <si>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</si>
  <si>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</si>
  <si>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</si>
  <si>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</si>
  <si>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</si>
  <si>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</si>
  <si>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</si>
  <si>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</si>
  <si>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</si>
  <si>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</si>
  <si>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</si>
  <si>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</si>
  <si>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</si>
  <si>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</si>
  <si>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</si>
  <si>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</si>
  <si>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</si>
  <si>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</si>
  <si>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</si>
  <si>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</si>
  <si>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</si>
  <si>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</si>
  <si>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</si>
  <si>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</si>
  <si>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</si>
  <si>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</si>
  <si>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</si>
  <si>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</si>
  <si>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</si>
  <si>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</si>
  <si>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</si>
  <si>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</si>
  <si>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</si>
  <si>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</si>
  <si>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</si>
  <si>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</si>
  <si>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</si>
  <si>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</si>
  <si>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</si>
  <si>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</si>
  <si>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</si>
  <si>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</si>
  <si>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</si>
  <si>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</si>
  <si>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</si>
  <si>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</si>
  <si>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</si>
  <si>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</si>
  <si>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</si>
  <si>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</si>
  <si>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</si>
  <si>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</si>
  <si>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</si>
  <si>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</si>
  <si>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</si>
  <si>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</si>
  <si>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</si>
  <si>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</si>
  <si>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</si>
  <si>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</si>
  <si>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</si>
  <si>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</si>
  <si>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</si>
  <si>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</si>
  <si>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</si>
  <si>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</si>
  <si>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</si>
  <si>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</si>
  <si>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</si>
  <si>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</si>
  <si>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</si>
  <si>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</si>
  <si>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</si>
  <si>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</si>
  <si>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</si>
  <si>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</si>
  <si>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</si>
  <si>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</si>
  <si>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</si>
  <si>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</si>
  <si>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</si>
  <si>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</si>
  <si>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</si>
  <si>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</si>
  <si>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</si>
  <si>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</si>
  <si>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</si>
  <si>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</si>
  <si>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</si>
  <si>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</si>
  <si>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</si>
  <si>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</si>
  <si>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</si>
  <si>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</si>
  <si>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</si>
  <si>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</si>
  <si>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</si>
  <si>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</si>
  <si>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</si>
  <si>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</si>
  <si>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</si>
  <si>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</si>
  <si>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</si>
  <si>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</si>
  <si>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</si>
  <si>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</si>
  <si>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</si>
  <si>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</si>
  <si>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</si>
  <si>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</si>
  <si>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</si>
  <si>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</si>
  <si>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</si>
  <si>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</si>
  <si>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</si>
  <si>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</si>
  <si>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</si>
  <si>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</si>
  <si>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</si>
  <si>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</si>
  <si>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</si>
  <si>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</si>
  <si>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</si>
  <si>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</si>
  <si>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</si>
  <si>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</si>
  <si>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</si>
  <si>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</si>
  <si>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</si>
  <si>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</si>
  <si>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</si>
  <si>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</si>
  <si>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</si>
  <si>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</si>
  <si>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</si>
  <si>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</si>
  <si>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</si>
  <si>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</si>
  <si>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</si>
  <si>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</si>
  <si>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</si>
  <si>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</si>
  <si>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</si>
  <si>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</si>
  <si>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</si>
  <si>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</si>
  <si>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</si>
  <si>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</si>
  <si>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</si>
  <si>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</si>
  <si>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</si>
  <si>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</si>
  <si>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</si>
  <si>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</si>
  <si>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</si>
  <si>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</si>
  <si>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</si>
  <si>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</si>
  <si>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</si>
  <si>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</si>
  <si>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</si>
  <si>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</si>
  <si>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</si>
  <si>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</si>
  <si>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</si>
  <si>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</si>
  <si>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</si>
  <si>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</si>
  <si>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</si>
  <si>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</si>
  <si>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</si>
  <si>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</si>
  <si>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</si>
  <si>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</si>
  <si>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</si>
  <si>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</si>
  <si>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</si>
  <si>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</si>
  <si>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</si>
  <si>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</si>
  <si>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</si>
  <si>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</si>
  <si>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</si>
  <si>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</si>
  <si>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</si>
  <si>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</si>
  <si>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</si>
  <si>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</si>
  <si>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</si>
  <si>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</si>
  <si>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</si>
  <si>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</si>
  <si>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</si>
  <si>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</si>
  <si>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</si>
  <si>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</si>
  <si>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</si>
  <si>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</si>
  <si>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</si>
  <si>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</si>
  <si>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</si>
  <si>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</si>
  <si>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</si>
  <si>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</si>
  <si>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</si>
  <si>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</si>
  <si>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</si>
  <si>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</si>
  <si>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</si>
  <si>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</si>
  <si>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</si>
  <si>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</si>
  <si>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</si>
  <si>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</si>
  <si>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</si>
  <si>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</si>
  <si>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</si>
  <si>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</si>
  <si>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</si>
  <si>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</si>
  <si>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</si>
  <si>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</si>
  <si>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</si>
  <si>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</si>
  <si>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</si>
  <si>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</si>
  <si>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</si>
  <si>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</si>
  <si>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</si>
  <si>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</si>
  <si>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</si>
  <si>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</si>
  <si>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</si>
  <si>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</si>
  <si>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</si>
  <si>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</si>
  <si>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</si>
  <si>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</si>
  <si>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</si>
  <si>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</si>
  <si>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</si>
  <si>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</si>
  <si>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</si>
  <si>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</si>
  <si>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</si>
  <si>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</si>
  <si>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</si>
  <si>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</si>
  <si>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</si>
  <si>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</si>
  <si>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</si>
  <si>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</si>
  <si>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</si>
  <si>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</si>
  <si>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</si>
  <si>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</si>
  <si>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</si>
  <si>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</si>
  <si>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</si>
  <si>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</si>
  <si>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</si>
  <si>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</si>
  <si>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</si>
  <si>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</si>
  <si>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</si>
  <si>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</si>
  <si>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</si>
  <si>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</si>
  <si>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</si>
  <si>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</si>
  <si>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</si>
  <si>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</si>
  <si>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</si>
  <si>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</si>
  <si>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</si>
  <si>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</si>
  <si>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</si>
  <si>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</si>
  <si>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</si>
  <si>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</si>
  <si>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</si>
  <si>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</si>
  <si>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</si>
  <si>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</si>
  <si>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</si>
  <si>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</si>
  <si>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</si>
  <si>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</si>
  <si>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</si>
  <si>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</si>
  <si>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</si>
  <si>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</si>
  <si>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</si>
  <si>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</si>
  <si>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</si>
  <si>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</si>
  <si>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</si>
  <si>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</si>
  <si>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</si>
  <si>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</si>
  <si>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</si>
  <si>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</si>
  <si>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</si>
  <si>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</si>
  <si>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</si>
  <si>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</si>
  <si>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</si>
  <si>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</si>
  <si>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</si>
  <si>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</si>
  <si>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</si>
  <si>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</si>
  <si>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</si>
  <si>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</si>
  <si>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</si>
  <si>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</si>
  <si>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</si>
  <si>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</si>
  <si>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</si>
  <si>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</si>
  <si>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</si>
  <si>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</si>
  <si>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</si>
  <si>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</si>
  <si>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</si>
  <si>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</si>
  <si>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</si>
  <si>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</si>
  <si>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</si>
  <si>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</si>
  <si>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</si>
  <si>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</si>
  <si>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</si>
  <si>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</si>
  <si>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</si>
  <si>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</si>
  <si>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</si>
  <si>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</si>
  <si>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</si>
  <si>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</si>
  <si>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</si>
  <si>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</si>
  <si>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</si>
  <si>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</si>
  <si>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</si>
  <si>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</si>
  <si>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</si>
  <si>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</si>
  <si>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</si>
  <si>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</si>
  <si>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</si>
  <si>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</si>
  <si>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</si>
  <si>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</si>
  <si>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</si>
  <si>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</si>
  <si>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</si>
  <si>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</si>
  <si>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</si>
  <si>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</si>
  <si>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</si>
  <si>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</si>
  <si>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</si>
  <si>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</si>
  <si>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</si>
  <si>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</si>
  <si>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</si>
  <si>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</si>
  <si>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</si>
  <si>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</si>
  <si>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</si>
  <si>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</si>
  <si>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</si>
  <si>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</si>
  <si>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</si>
  <si>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</si>
  <si>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</si>
  <si>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</si>
  <si>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</si>
  <si>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</si>
  <si>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</si>
  <si>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</si>
  <si>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</si>
  <si>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</si>
  <si>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</si>
  <si>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</si>
  <si>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</si>
  <si>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</si>
  <si>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</si>
  <si>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</si>
  <si>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</si>
  <si>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</si>
  <si>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</si>
  <si>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</si>
  <si>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</si>
  <si>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</si>
  <si>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</si>
  <si>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</si>
  <si>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</si>
  <si>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</si>
  <si>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</si>
  <si>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</si>
  <si>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</si>
  <si>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</si>
  <si>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</si>
  <si>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</si>
  <si>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</si>
  <si>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</si>
  <si>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</si>
  <si>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</si>
  <si>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</si>
  <si>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</si>
  <si>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</si>
  <si>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</si>
  <si>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</si>
  <si>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</si>
  <si>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</si>
  <si>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</si>
  <si>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</si>
  <si>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</si>
  <si>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</si>
  <si>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</si>
  <si>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</si>
  <si>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</si>
  <si>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</si>
  <si>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</si>
  <si>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</si>
  <si>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</si>
  <si>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</si>
  <si>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</si>
  <si>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</si>
  <si>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</si>
  <si>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</si>
  <si>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</si>
  <si>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</si>
  <si>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</si>
  <si>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</si>
  <si>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</si>
  <si>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</si>
  <si>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</si>
  <si>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</si>
  <si>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</si>
  <si>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</si>
  <si>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</si>
  <si>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</si>
  <si>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</si>
  <si>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</si>
  <si>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</si>
  <si>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</si>
  <si>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</si>
  <si>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</si>
  <si>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</si>
  <si>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</si>
  <si>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</si>
  <si>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</si>
  <si>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</si>
  <si>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</si>
  <si>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</si>
  <si>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</si>
  <si>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</si>
  <si>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</si>
  <si>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</si>
  <si>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</si>
  <si>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</si>
  <si>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</si>
  <si>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</si>
  <si>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</si>
  <si>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</si>
  <si>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</si>
  <si>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</si>
  <si>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</si>
  <si>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</si>
  <si>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</si>
  <si>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</si>
  <si>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</si>
  <si>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</si>
  <si>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</si>
  <si>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</si>
  <si>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</si>
  <si>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</si>
  <si>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</si>
  <si>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</si>
  <si>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</si>
  <si>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</si>
  <si>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</si>
  <si>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</si>
  <si>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</si>
  <si>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</si>
  <si>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</si>
  <si>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</si>
  <si>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</si>
  <si>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</si>
  <si>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</si>
  <si>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</si>
  <si>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</si>
  <si>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</si>
  <si>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</si>
  <si>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</si>
  <si>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</si>
  <si>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</si>
  <si>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</si>
  <si>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预备费</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</si>
  <si>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</si>
  <si>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</si>
  <si>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</si>
  <si>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</si>
  <si>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</si>
  <si>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</si>
  <si>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</si>
  <si>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</si>
  <si>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</si>
  <si>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</si>
  <si>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</si>
  <si>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</si>
  <si>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</si>
  <si>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</si>
  <si>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</si>
  <si>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</si>
  <si>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</si>
  <si>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</si>
  <si>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表六</t>
  </si>
  <si>
    <t>2024年一般公共预算本级基本支出经济分类决算表</t>
  </si>
  <si>
    <t xml:space="preserve">                                                                               单位：万元</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</si>
  <si>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</si>
  <si>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</si>
  <si>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</si>
  <si>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</si>
  <si>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</si>
  <si>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</si>
  <si>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</si>
  <si>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</si>
  <si>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</si>
  <si>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</si>
  <si>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</si>
  <si>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</si>
  <si>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</si>
  <si>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</si>
  <si>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</si>
  <si>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</si>
  <si>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</si>
  <si>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</si>
  <si>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</si>
  <si>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</si>
  <si>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</si>
  <si>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</si>
  <si>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</si>
  <si>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</si>
  <si>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</si>
  <si>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</si>
  <si>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</si>
  <si>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</si>
  <si>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</si>
  <si>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</si>
  <si>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</si>
  <si>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</si>
  <si>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</si>
  <si>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</si>
  <si>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</si>
  <si>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</si>
  <si>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</si>
  <si>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</si>
  <si>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</si>
  <si>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</si>
  <si>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</si>
  <si>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</si>
  <si>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</si>
  <si>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</si>
  <si>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</si>
  <si>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</si>
  <si>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</si>
  <si>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</si>
  <si>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</si>
  <si>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</si>
  <si>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</si>
  <si>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</si>
  <si>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</si>
  <si>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</si>
  <si>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</si>
  <si>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</si>
  <si>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预留</t>
  </si>
  <si>
    <t>其他支出</t>
  </si>
  <si>
    <t xml:space="preserve">  赠与</t>
  </si>
  <si>
    <t xml:space="preserve">  国家赔偿费用支出</t>
  </si>
  <si>
    <t xml:space="preserve">  对民间非营利组织和群众性自治组织补贴</t>
  </si>
  <si>
    <t>表七</t>
  </si>
  <si>
    <t>2024年本级一般公共预算税收返还和转移支付决算表</t>
  </si>
  <si>
    <t>项     目</t>
  </si>
  <si>
    <t>一、返还性收入</t>
  </si>
  <si>
    <t>所得税基数返还收入</t>
  </si>
  <si>
    <t>成品油价格和税费改革税收返还收入</t>
  </si>
  <si>
    <t>增值税税收返还收入</t>
  </si>
  <si>
    <t>消费税税收返还收入</t>
  </si>
  <si>
    <t>增值税“五五分享”税收返还收入</t>
  </si>
  <si>
    <t>其他税收返还收入</t>
  </si>
  <si>
    <t>二、一般性转移支付收入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</si>
  <si>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</si>
  <si>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</si>
  <si>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</si>
  <si>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</si>
  <si>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</si>
  <si>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</si>
  <si>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</si>
  <si>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</si>
  <si>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</si>
  <si>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</si>
  <si>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</si>
  <si>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</si>
  <si>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</si>
  <si>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</si>
  <si>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</si>
  <si>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</si>
  <si>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</si>
  <si>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</si>
  <si>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</si>
  <si>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</si>
  <si>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</si>
  <si>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</si>
  <si>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</si>
  <si>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</si>
  <si>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</si>
  <si>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</si>
  <si>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</si>
  <si>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</si>
  <si>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</si>
  <si>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</si>
  <si>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</si>
  <si>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</si>
  <si>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</si>
  <si>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</si>
  <si>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</si>
  <si>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三、专项转移支付收入</t>
  </si>
  <si>
    <t xml:space="preserve">    外交</t>
  </si>
  <si>
    <t xml:space="preserve">    国防</t>
  </si>
  <si>
    <t xml:space="preserve">    公共安全</t>
  </si>
  <si>
    <t xml:space="preserve">    科学技术</t>
  </si>
  <si>
    <t xml:space="preserve">    文化旅游体育与传媒</t>
  </si>
  <si>
    <t xml:space="preserve">    社会保障和就业</t>
  </si>
  <si>
    <t xml:space="preserve">    卫生健康</t>
  </si>
  <si>
    <t xml:space="preserve">    城乡社区</t>
  </si>
  <si>
    <t xml:space="preserve">    农林水</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</si>
  <si>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</si>
  <si>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</si>
  <si>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</si>
  <si>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</si>
  <si>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</si>
  <si>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</si>
  <si>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</si>
  <si>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</si>
  <si>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合       计</t>
  </si>
  <si>
    <t>表八</t>
  </si>
  <si>
    <t>2024年一般公共预算对下级税收返还和转移支付分项目决算表</t>
  </si>
  <si>
    <t>一、一般性转移性收入</t>
  </si>
  <si>
    <t>返还性收入</t>
  </si>
  <si>
    <t>一般性转移支付收入</t>
  </si>
  <si>
    <t>体制补助收入</t>
  </si>
  <si>
    <t>均衡性转移支付收入</t>
  </si>
  <si>
    <t>县级基本财力保障机制奖补资金收入</t>
  </si>
  <si>
    <t>结算补助收入</t>
  </si>
  <si>
    <t>资源枯竭型城市转移支付补助收入</t>
  </si>
  <si>
    <t>企业事业单位划转补助收入</t>
  </si>
  <si>
    <t>成品油价格和税费改革转移支付补助收入</t>
  </si>
  <si>
    <t>基层公检法司转移支付收入</t>
  </si>
  <si>
    <t>城乡义务教育转移支付收入</t>
  </si>
  <si>
    <t>基本养老金转移支付收入</t>
  </si>
  <si>
    <t>城乡居民基本医疗保险转移支付收入</t>
  </si>
  <si>
    <t>农村综合改革转移支付收入</t>
  </si>
  <si>
    <t>产粮(油)大县奖励资金收入</t>
  </si>
  <si>
    <t>重点生态功能区转移支付收入</t>
  </si>
  <si>
    <t>固定数额补助收入</t>
  </si>
  <si>
    <t>革命老区转移支付收入</t>
  </si>
  <si>
    <t>民族地区转移支付收入</t>
  </si>
  <si>
    <t>边境地区转移支付收入</t>
  </si>
  <si>
    <t>贫困地区转移支付收入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</si>
  <si>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</si>
  <si>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</si>
  <si>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</si>
  <si>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</si>
  <si>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</si>
  <si>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</si>
  <si>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</si>
  <si>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</si>
  <si>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卫生健康共同财政事权转移支付收入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</si>
  <si>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</si>
  <si>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</si>
  <si>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</si>
  <si>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</si>
  <si>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</si>
  <si>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</si>
  <si>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</si>
  <si>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</si>
  <si>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</si>
  <si>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</si>
  <si>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其他共同财政事权转移支付收入</t>
  </si>
  <si>
    <t>其他一般性转移支付收入</t>
  </si>
  <si>
    <t>二、专项转移支付收入</t>
  </si>
  <si>
    <t>一般公共服务</t>
  </si>
  <si>
    <t>外交</t>
  </si>
  <si>
    <t>国防</t>
  </si>
  <si>
    <t>公共安全</t>
  </si>
  <si>
    <t>教育</t>
  </si>
  <si>
    <t>科学技术</t>
  </si>
  <si>
    <t>文化体育与传媒</t>
  </si>
  <si>
    <t>社会保障和就业</t>
  </si>
  <si>
    <t>医疗卫生</t>
  </si>
  <si>
    <t>节能环保</t>
  </si>
  <si>
    <t>城乡社区</t>
  </si>
  <si>
    <t>农林水</t>
  </si>
  <si>
    <t>交通运输</t>
  </si>
  <si>
    <t>资源勘探电力信息等</t>
  </si>
  <si>
    <t>商业服务业等</t>
  </si>
  <si>
    <t>金融</t>
  </si>
  <si>
    <t>国土海洋气象等</t>
  </si>
  <si>
    <t>住房保障</t>
  </si>
  <si>
    <t>粮油物资储备</t>
  </si>
  <si>
    <t>说明：因乡镇人民政府均未设立国库，视为部门预算单位，县级无对下转移支付</t>
  </si>
  <si>
    <t>表九</t>
  </si>
  <si>
    <t>2024年一般公共预算对下级的转移支付分地区决算表</t>
  </si>
  <si>
    <t>地  区</t>
  </si>
  <si>
    <t>中方镇</t>
  </si>
  <si>
    <t>桐木镇</t>
  </si>
  <si>
    <t>泸阳镇</t>
  </si>
  <si>
    <t>.....</t>
  </si>
  <si>
    <t>表十</t>
  </si>
  <si>
    <t>2024年地方政府一般债务限额和余额决算表</t>
  </si>
  <si>
    <t>项      目</t>
  </si>
  <si>
    <t>金   额</t>
  </si>
  <si>
    <t>上年末地方政府一般债务余额</t>
  </si>
  <si>
    <t>本年地方政府一般债务限额</t>
  </si>
  <si>
    <t>本年地方政府一般债务收入</t>
  </si>
  <si>
    <t>其中：中央转贷地方的国际金融组织和外国政府贷款</t>
  </si>
  <si>
    <t xml:space="preserve">      地方政府新增一般债券发行额</t>
  </si>
  <si>
    <t xml:space="preserve">      地方政府置换债券发行额</t>
  </si>
  <si>
    <t>本年地方政府一般债务还本</t>
  </si>
  <si>
    <t>本年地方政府一般债务付息支出</t>
  </si>
  <si>
    <t>其他方式化解的债务本金</t>
  </si>
  <si>
    <t>年末地方政府一般债务余额</t>
  </si>
  <si>
    <t>表十一</t>
  </si>
  <si>
    <t>2024年政府性基金收入决算表</t>
  </si>
  <si>
    <t>一、农网还贷资金收入</t>
  </si>
  <si>
    <t>二、铁路建设基金收入</t>
  </si>
  <si>
    <t>三、民航发展基金收入</t>
  </si>
  <si>
    <t>四、海南省高等级公路车辆通行附加费收入</t>
  </si>
  <si>
    <t>五、旅游发展基金收入</t>
  </si>
  <si>
    <t>六、国家电影事业发展专项资金收入</t>
  </si>
  <si>
    <t>七、国有土地收益基金收入</t>
  </si>
  <si>
    <t>八、农业土地开发资金收入</t>
  </si>
  <si>
    <t>九、国有土地使用权出让收入</t>
  </si>
  <si>
    <t>十、大中型水库移民后期扶持基金收入</t>
  </si>
  <si>
    <t>十一、大中型水库库区基金收入</t>
  </si>
  <si>
    <t>十二、三峡水库库区基金收入</t>
  </si>
  <si>
    <t>十三、中央特别国债经营基金收入</t>
  </si>
  <si>
    <t>十四、中央特别国债经营基金财务收入</t>
  </si>
  <si>
    <t>十五、彩票公益金收入</t>
  </si>
  <si>
    <t>十六、城市基础设施配套费收入</t>
  </si>
  <si>
    <t>十七、小型水库移民扶助基金收入</t>
  </si>
  <si>
    <t>十八、国家重大水利工程建设基金收入</t>
  </si>
  <si>
    <t>十九、车辆通行费</t>
  </si>
  <si>
    <t>二十、核电站乏燃料处理处置基金收入</t>
  </si>
  <si>
    <t>二十一、可再生能源电价附加收入</t>
  </si>
  <si>
    <t>二十二、船舶油污损害赔偿基金收入</t>
  </si>
  <si>
    <t>二十三、废弃电器电子产品处理基金收入</t>
  </si>
  <si>
    <t>二十四、污水处理费收入</t>
  </si>
  <si>
    <t>二十五、彩票发行机构和彩票销售机构的业务费用</t>
  </si>
  <si>
    <t>二十六、其他政府性基金收入</t>
  </si>
  <si>
    <t>本级收入合计</t>
  </si>
  <si>
    <t>地方政府专项债务收入</t>
  </si>
  <si>
    <t>转移性收入</t>
  </si>
  <si>
    <t xml:space="preserve">  政府性基金补助收入</t>
  </si>
  <si>
    <t xml:space="preserve">  调入资金</t>
  </si>
  <si>
    <t xml:space="preserve">  债务转贷收入</t>
  </si>
  <si>
    <t xml:space="preserve">  上年结转收入</t>
  </si>
  <si>
    <t xml:space="preserve">  上年结余收入</t>
  </si>
  <si>
    <t>收入总计</t>
  </si>
  <si>
    <t>表十二</t>
  </si>
  <si>
    <t>2024年政府性基金支出决算表</t>
  </si>
  <si>
    <t>核电站乏燃料处理处置基金支出</t>
  </si>
  <si>
    <t>国家电影事业发展专项资金相关支出</t>
  </si>
  <si>
    <t>旅游发展基金支出</t>
  </si>
  <si>
    <t>可再生能源电价附加收入安排的支出</t>
  </si>
  <si>
    <t>废弃电器电子产品处理基金支出</t>
  </si>
  <si>
    <t>国有土地使用权出让相关支出</t>
  </si>
  <si>
    <t>国有土地收益基金相关支出</t>
  </si>
  <si>
    <t>农业土地开发资金相关支出</t>
  </si>
  <si>
    <t>城市基础设施配套费相关支出</t>
  </si>
  <si>
    <t>污水处理费相关支出</t>
  </si>
  <si>
    <t>大中型水库库区基金相关支出</t>
  </si>
  <si>
    <t>三峡水库库区基金支出</t>
  </si>
  <si>
    <t>国家重大水利工程建设基金相关支出</t>
  </si>
  <si>
    <t>大中型水库移民后期扶持基金支出</t>
  </si>
  <si>
    <t>小型水库移民扶助基金相关支出</t>
  </si>
  <si>
    <t>海南省高等级公路车辆通行附加费相关支出</t>
  </si>
  <si>
    <t>车辆通行费相关支出</t>
  </si>
  <si>
    <t>铁路建设基金支出</t>
  </si>
  <si>
    <t>船舶油污损害赔偿基金支出</t>
  </si>
  <si>
    <t>民航发展基金支出</t>
  </si>
  <si>
    <t>农网还贷资金支出</t>
  </si>
  <si>
    <t>中央特别国债经营基金支出</t>
  </si>
  <si>
    <t>中央特别国债经营基金财务支出</t>
  </si>
  <si>
    <t>耕地保护考核奖惩基金支出</t>
  </si>
  <si>
    <t>彩票发行销售机构业务费安排的支出</t>
  </si>
  <si>
    <t>彩票公益金安排的支出</t>
  </si>
  <si>
    <t>超长期特别国债安排的支出</t>
  </si>
  <si>
    <t>其他政府性基金相关支出</t>
  </si>
  <si>
    <t xml:space="preserve">  其中:抗疫特别国债安排的支出</t>
  </si>
  <si>
    <t xml:space="preserve">    本级支出合计</t>
  </si>
  <si>
    <t xml:space="preserve">  上级专项补助收入安排的支出 </t>
  </si>
  <si>
    <t xml:space="preserve">  政府性基金上解支出</t>
  </si>
  <si>
    <t xml:space="preserve">  债务还本支出</t>
  </si>
  <si>
    <t xml:space="preserve">  调出资金</t>
  </si>
  <si>
    <t xml:space="preserve">  年终结余（转）</t>
  </si>
  <si>
    <t xml:space="preserve">    支出总计</t>
  </si>
  <si>
    <t>表十三</t>
  </si>
  <si>
    <t>2024年本级政府性基金收入决算表</t>
  </si>
  <si>
    <t>表十四</t>
  </si>
  <si>
    <t>表十五</t>
  </si>
  <si>
    <t>2024年本级政府性基金支出功能分类决算表</t>
  </si>
  <si>
    <t>项   目</t>
  </si>
  <si>
    <t xml:space="preserve">  超长期特别国债安排的支出</t>
  </si>
  <si>
    <t xml:space="preserve">    基础教育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</si>
  <si>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</si>
  <si>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</si>
  <si>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</si>
  <si>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</si>
  <si>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</si>
  <si>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</si>
  <si>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</si>
  <si>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</si>
  <si>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</si>
  <si>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</si>
  <si>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</si>
  <si>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</si>
  <si>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</si>
  <si>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</si>
  <si>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</si>
  <si>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</si>
  <si>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</si>
  <si>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</si>
  <si>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</si>
  <si>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</si>
  <si>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</si>
  <si>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</si>
  <si>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</si>
  <si>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</si>
  <si>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</si>
  <si>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</si>
  <si>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</si>
  <si>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</si>
  <si>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</si>
  <si>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</si>
  <si>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</si>
  <si>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</si>
  <si>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</si>
  <si>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</si>
  <si>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</si>
  <si>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</si>
  <si>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</si>
  <si>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</si>
  <si>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</si>
  <si>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</si>
  <si>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</si>
  <si>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</si>
  <si>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</si>
  <si>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</si>
  <si>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</si>
  <si>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</si>
  <si>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</si>
  <si>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</si>
  <si>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</si>
  <si>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</si>
  <si>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</si>
  <si>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</si>
  <si>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</si>
  <si>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</si>
  <si>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</si>
  <si>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</si>
  <si>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</si>
  <si>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</si>
  <si>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</si>
  <si>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</si>
  <si>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</si>
  <si>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</si>
  <si>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</si>
  <si>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</si>
  <si>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</si>
  <si>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</si>
  <si>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</si>
  <si>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</si>
  <si>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</si>
  <si>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</si>
  <si>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</si>
  <si>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</si>
  <si>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</si>
  <si>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</si>
  <si>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</si>
  <si>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</si>
  <si>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</si>
  <si>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</si>
  <si>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</si>
  <si>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</si>
  <si>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</si>
  <si>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</si>
  <si>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</si>
  <si>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</si>
  <si>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</si>
  <si>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</si>
  <si>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</si>
  <si>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</si>
  <si>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</si>
  <si>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</si>
  <si>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</si>
  <si>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</si>
  <si>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</si>
  <si>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</si>
  <si>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</si>
  <si>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</si>
  <si>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</si>
  <si>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</si>
  <si>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</si>
  <si>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</si>
  <si>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</si>
  <si>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</si>
  <si>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</si>
  <si>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</si>
  <si>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</si>
  <si>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</si>
  <si>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</si>
  <si>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</si>
  <si>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</si>
  <si>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</si>
  <si>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</si>
  <si>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</si>
  <si>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</si>
  <si>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</si>
  <si>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</si>
  <si>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</si>
  <si>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</si>
  <si>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</si>
  <si>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</si>
  <si>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</si>
  <si>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</si>
  <si>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</si>
  <si>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</si>
  <si>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</si>
  <si>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</si>
  <si>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</si>
  <si>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</si>
  <si>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</si>
  <si>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</si>
  <si>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</si>
  <si>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</si>
  <si>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</si>
  <si>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</si>
  <si>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</si>
  <si>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</si>
  <si>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</si>
  <si>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</si>
  <si>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</si>
  <si>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</si>
  <si>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</si>
  <si>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</si>
  <si>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</si>
  <si>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</si>
  <si>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</si>
  <si>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</si>
  <si>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</si>
  <si>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</si>
  <si>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</si>
  <si>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</si>
  <si>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</si>
  <si>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</si>
  <si>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</si>
  <si>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</si>
  <si>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</si>
  <si>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</si>
  <si>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</si>
  <si>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</si>
  <si>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</si>
  <si>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</si>
  <si>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</si>
  <si>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</si>
  <si>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</si>
  <si>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</si>
  <si>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</si>
  <si>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</si>
  <si>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</si>
  <si>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</si>
  <si>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</si>
  <si>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</si>
  <si>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</si>
  <si>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</si>
  <si>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</si>
  <si>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</si>
  <si>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</si>
  <si>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</si>
  <si>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</si>
  <si>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</si>
  <si>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</si>
  <si>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</si>
  <si>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</si>
  <si>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</si>
  <si>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</si>
  <si>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</si>
  <si>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</si>
  <si>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</si>
  <si>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</si>
  <si>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</si>
  <si>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</si>
  <si>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</si>
  <si>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</si>
  <si>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</si>
  <si>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</si>
  <si>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</si>
  <si>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</si>
  <si>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</si>
  <si>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</si>
  <si>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</si>
  <si>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</si>
  <si>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</si>
  <si>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</si>
  <si>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</si>
  <si>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</si>
  <si>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</si>
  <si>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</si>
  <si>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</si>
  <si>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</si>
  <si>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</si>
  <si>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</si>
  <si>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</si>
  <si>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</si>
  <si>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</si>
  <si>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</si>
  <si>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</si>
  <si>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</si>
  <si>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</si>
  <si>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</si>
  <si>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</si>
  <si>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</si>
  <si>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</si>
  <si>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</si>
  <si>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</si>
  <si>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</si>
  <si>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</si>
  <si>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</si>
  <si>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</si>
  <si>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</si>
  <si>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</si>
  <si>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</si>
  <si>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</si>
  <si>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</si>
  <si>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</si>
  <si>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</si>
  <si>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</si>
  <si>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</si>
  <si>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</si>
  <si>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</si>
  <si>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</si>
  <si>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</si>
  <si>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</si>
  <si>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</si>
  <si>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</si>
  <si>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</si>
  <si>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</si>
  <si>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</si>
  <si>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</si>
  <si>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</si>
  <si>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</si>
  <si>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</si>
  <si>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</si>
  <si>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</si>
  <si>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</si>
  <si>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</si>
  <si>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</si>
  <si>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</si>
  <si>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</si>
  <si>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</si>
  <si>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</si>
  <si>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</si>
  <si>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</si>
  <si>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</si>
  <si>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</si>
  <si>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</si>
  <si>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</si>
  <si>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本 年 支 出 合 计</t>
  </si>
  <si>
    <t>表十六</t>
  </si>
  <si>
    <t>2024年本级政府性基金转移支付决算表</t>
  </si>
  <si>
    <t>核电站乏燃料处理处置基金收入</t>
  </si>
  <si>
    <t>国家电影事业发展专项资金相关收入</t>
  </si>
  <si>
    <t>旅游发展基金收入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</si>
  <si>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</si>
  <si>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</si>
  <si>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</si>
  <si>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</si>
  <si>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</si>
  <si>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</si>
  <si>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</si>
  <si>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</si>
  <si>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</si>
  <si>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</si>
  <si>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大中型水库移民后期扶持基金收入</t>
  </si>
  <si>
    <t>小型水库移民扶助基金相关收入</t>
  </si>
  <si>
    <t>海南省高等级公路车辆通行附加费相关收入</t>
  </si>
  <si>
    <t>车辆通行费相关收入</t>
  </si>
  <si>
    <t>铁路建设基金收入</t>
  </si>
  <si>
    <t>船舶油污损害赔偿基金收入</t>
  </si>
  <si>
    <t>民航发展基金收入</t>
  </si>
  <si>
    <t>农网还贷资金收入</t>
  </si>
  <si>
    <t>中央特别国债经营基金收入</t>
  </si>
  <si>
    <t>中央特别国债经营基金财务收入</t>
  </si>
  <si>
    <t>耕地保护考核奖惩基金收入</t>
  </si>
  <si>
    <t>彩票发行机构和彩票销售机构的业务费用</t>
  </si>
  <si>
    <t>彩票公益金收入</t>
  </si>
  <si>
    <t>超长期特别国债相关收入</t>
  </si>
  <si>
    <t>其他政府性基金相关收入</t>
  </si>
  <si>
    <t xml:space="preserve">  其中:抗疫特别国债上年结余收入</t>
  </si>
  <si>
    <t>政府性基金上级补助收入</t>
  </si>
  <si>
    <t>表十七</t>
  </si>
  <si>
    <t>2024年本级政府性基金对下级的转移支付分项目决算表</t>
  </si>
  <si>
    <t>项        目</t>
  </si>
  <si>
    <t>一、核电站乏燃料处理处置基金支出</t>
  </si>
  <si>
    <t>二、国家电影事业发展专项资金安排支出</t>
  </si>
  <si>
    <t>三、旅游发展基金支出</t>
  </si>
  <si>
    <t>四、国家电影事业发展专项资金对应专项债务收入安排的支出</t>
  </si>
  <si>
    <t>五、大中型水库移民后期扶持基金支出</t>
  </si>
  <si>
    <t>……</t>
  </si>
  <si>
    <t xml:space="preserve">    支出合计</t>
  </si>
  <si>
    <t>表十八</t>
  </si>
  <si>
    <t>2024年本级政府性基金对下级的转移支付分地区决算表</t>
  </si>
  <si>
    <t>地       区</t>
  </si>
  <si>
    <t>表十九</t>
  </si>
  <si>
    <t>2024年地方政府专项债务限额和余额情况决算表</t>
  </si>
  <si>
    <t xml:space="preserve">                                                         单位：万元</t>
  </si>
  <si>
    <t>金额</t>
  </si>
  <si>
    <t>上年末地方政府专项债务余额</t>
  </si>
  <si>
    <t>本年地方政府专项债务限额</t>
  </si>
  <si>
    <t>本年地方政府专项债务收入</t>
  </si>
  <si>
    <t>本年地方政府专项债务还本</t>
  </si>
  <si>
    <t>本年地方政府专项债务付息支出</t>
  </si>
  <si>
    <t>年末地方政府专项债务余额</t>
  </si>
  <si>
    <t>表二十</t>
  </si>
  <si>
    <t>2024年全县国有资本经营预算收入决算表</t>
  </si>
  <si>
    <t>一、利润收入</t>
  </si>
  <si>
    <t>二、股利、股息收入</t>
  </si>
  <si>
    <t>三、产权转让收入</t>
  </si>
  <si>
    <t>四、清算收入</t>
  </si>
  <si>
    <t>五、其他国有资本经营预算收入</t>
  </si>
  <si>
    <t>国有资本经营预算转移支付收入</t>
  </si>
  <si>
    <t>上年结转收入</t>
  </si>
  <si>
    <t>上年结余收入</t>
  </si>
  <si>
    <t>备注：本级和全辖数据一致。</t>
  </si>
  <si>
    <t>表二十一</t>
  </si>
  <si>
    <t>2024年国有资本经营预算支出决算表</t>
  </si>
  <si>
    <t>支  出</t>
  </si>
  <si>
    <t>一、解决历史遗留问题及改革成本支出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</si>
  <si>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</si>
  <si>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</si>
  <si>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</si>
  <si>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</si>
  <si>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</si>
  <si>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</si>
  <si>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</si>
  <si>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</si>
  <si>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</si>
  <si>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二、国有企业资本金注入</t>
  </si>
  <si>
    <r>
      <rPr>
        <sz val="10"/>
        <rFont val="宋体"/>
        <charset val="134"/>
      </rPr>
      <t xml:space="preserve"> </t>
    </r>
    <r>
      <rPr>
        <sz val="10"/>
        <rFont val="宋体"/>
        <charset val="134"/>
      </rPr>
      <t xml:space="preserve">     国有经济结构调整支出</t>
    </r>
  </si>
  <si>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</si>
  <si>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</si>
  <si>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</si>
  <si>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</si>
  <si>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</si>
  <si>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</si>
  <si>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</si>
  <si>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三、国有企业政策性补贴</t>
  </si>
  <si>
    <r>
      <rPr>
        <sz val="10"/>
        <rFont val="宋体"/>
        <charset val="134"/>
      </rPr>
      <t xml:space="preserve"> </t>
    </r>
    <r>
      <rPr>
        <sz val="10"/>
        <rFont val="宋体"/>
        <charset val="134"/>
      </rPr>
      <t xml:space="preserve">     国有企业政策性补贴</t>
    </r>
  </si>
  <si>
    <t>四、金融国有资本经营预算支出</t>
  </si>
  <si>
    <r>
      <rPr>
        <sz val="10"/>
        <rFont val="宋体"/>
        <charset val="134"/>
      </rPr>
      <t xml:space="preserve"> </t>
    </r>
    <r>
      <rPr>
        <sz val="10"/>
        <rFont val="宋体"/>
        <charset val="134"/>
      </rPr>
      <t xml:space="preserve">     资本性支出</t>
    </r>
  </si>
  <si>
    <t xml:space="preserve">      改革性支出</t>
  </si>
  <si>
    <t xml:space="preserve">      其他金融国有资本经营预算支出</t>
  </si>
  <si>
    <t>五、其他国有资本经营预算支出</t>
  </si>
  <si>
    <t xml:space="preserve">      其他国有资本经营预算支出</t>
  </si>
  <si>
    <t>本年支出合计</t>
  </si>
  <si>
    <t>结转下年</t>
  </si>
  <si>
    <t>表二十二</t>
  </si>
  <si>
    <t>2024年国有资本经营预算本级支出决算表</t>
  </si>
  <si>
    <t>国有资本经营预算本级支出</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</si>
  <si>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</si>
  <si>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</si>
  <si>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</si>
  <si>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</si>
  <si>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</si>
  <si>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</si>
  <si>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</si>
  <si>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</si>
  <si>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</si>
  <si>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</si>
  <si>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</si>
  <si>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</si>
  <si>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</si>
  <si>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</si>
  <si>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</si>
  <si>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</si>
  <si>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</si>
  <si>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</si>
  <si>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</si>
  <si>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</si>
  <si>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</si>
  <si>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国有企业政策性补贴(款)</t>
  </si>
  <si>
    <t xml:space="preserve">    国有企业政策性补贴(项)</t>
  </si>
  <si>
    <t xml:space="preserve">  金融国有资本经营预算支出</t>
  </si>
  <si>
    <t xml:space="preserve">    资本性支出</t>
  </si>
  <si>
    <t xml:space="preserve">    改革性支出</t>
  </si>
  <si>
    <t xml:space="preserve">    其他金融国有资本经营预算支出</t>
  </si>
  <si>
    <t xml:space="preserve">  其他国有资本经营预算支出(款)</t>
  </si>
  <si>
    <t xml:space="preserve">    其他国有资本经营预算支出(项)</t>
  </si>
  <si>
    <t>说明：2024年无国有资本经营预算本级支出。</t>
  </si>
  <si>
    <t>表二十三</t>
  </si>
  <si>
    <t>2024年国有资本经营预算转移支付表</t>
  </si>
  <si>
    <t>项          目</t>
  </si>
  <si>
    <t xml:space="preserve">    国有资本经营预算转移支付</t>
  </si>
  <si>
    <t xml:space="preserve">       国有资本经营预算转移支付支出</t>
  </si>
  <si>
    <t xml:space="preserve">       国有资本经营预算转移上解支出</t>
  </si>
  <si>
    <t>说明：2024年没有对下安排国有资本经营预算转移支付。</t>
  </si>
  <si>
    <t>表二十四</t>
  </si>
  <si>
    <t>2024年社会保险基金收入决算表</t>
  </si>
  <si>
    <t>合计</t>
  </si>
  <si>
    <t>企业职工基本养老保险基金</t>
  </si>
  <si>
    <t>城乡居民基本
养老保险基金</t>
  </si>
  <si>
    <t>机关事业单位基
本养老保险基金</t>
  </si>
  <si>
    <t>职工基本医
疗保险基金</t>
  </si>
  <si>
    <t>城乡居民基本
医疗保险基金</t>
  </si>
  <si>
    <t>工伤保险基金</t>
  </si>
  <si>
    <t>失业保险基金</t>
  </si>
  <si>
    <t>一、收入</t>
  </si>
  <si>
    <t xml:space="preserve">    其中：1.社会保险费收入</t>
  </si>
  <si>
    <t xml:space="preserve">          2.利息收入</t>
  </si>
  <si>
    <t xml:space="preserve">          3.财政补贴收入</t>
  </si>
  <si>
    <t xml:space="preserve">          4.委托投资收益</t>
  </si>
  <si>
    <t xml:space="preserve">          5.转移收入</t>
  </si>
  <si>
    <t xml:space="preserve">          6.其他收入</t>
  </si>
  <si>
    <t xml:space="preserve">          7.全国统筹调剂资金收入</t>
  </si>
  <si>
    <t>表二十五</t>
  </si>
  <si>
    <t>2024年社会保险基金支出决算表</t>
  </si>
  <si>
    <t>机关事业单位基本养老保险基金</t>
  </si>
  <si>
    <t>城乡居民基本医疗保险基金</t>
  </si>
  <si>
    <t>工伤保
险基金</t>
  </si>
  <si>
    <t>失业保
险基金</t>
  </si>
  <si>
    <t>二、支出</t>
  </si>
  <si>
    <t xml:space="preserve">    其中：1.社会保险待遇支出</t>
  </si>
  <si>
    <t xml:space="preserve">          2.转移支出</t>
  </si>
  <si>
    <t xml:space="preserve">          3.其他支出</t>
  </si>
  <si>
    <t xml:space="preserve">          4.全国统筹调剂资金支出</t>
  </si>
  <si>
    <t xml:space="preserve">       </t>
  </si>
  <si>
    <t>三、本年收支结余</t>
  </si>
  <si>
    <t>四、年末滚存结余</t>
  </si>
  <si>
    <t>表二十六</t>
  </si>
  <si>
    <t>2024年度“三公”经费预算执行情况表</t>
  </si>
  <si>
    <t>"三公"经费支出决算数</t>
  </si>
  <si>
    <t>公务接待费</t>
  </si>
  <si>
    <t>因公出国(境)费</t>
  </si>
  <si>
    <t>公务用车购置及运行费</t>
  </si>
  <si>
    <t>其中：公务用车购置</t>
  </si>
  <si>
    <t>公务车辆运行费</t>
  </si>
  <si>
    <t>降幅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</si>
</sst>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_ "/>
    <numFmt numFmtId="179" formatCode="0.0%"/>
    <numFmt numFmtId="180" formatCode="0.0"/>
    <numFmt numFmtId="181" formatCode="0.0_);[Red]\(0.0\)"/>
  </numFmts>
  <fonts count="80">
    <font>
      <sz val="12"/>
      <name val="宋体"/>
      <charset val="134"/>
    </font>
    <font>
      <sz val="10"/>
      <name val="宋体"/>
      <charset val="134"/>
    </font>
    <font>
      <b/>
      <sz val="18"/>
      <name val="黑体"/>
      <charset val="134"/>
    </font>
    <font>
      <b/>
      <sz val="12"/>
      <name val="宋体"/>
      <charset val="134"/>
    </font>
    <font>
      <b/>
      <sz val="10"/>
      <name val="宋体"/>
      <charset val="134"/>
    </font>
    <font>
      <sz val="11"/>
      <color theme="1"/>
      <name val="宋体"/>
      <charset val="134"/>
      <scheme val="minor"/>
    </font>
    <font>
      <sz val="11"/>
      <color indexed="8"/>
      <name val="宋体"/>
      <charset val="134"/>
    </font>
    <font>
      <b/>
      <sz val="18"/>
      <color indexed="8"/>
      <name val="黑体"/>
      <charset val="134"/>
    </font>
    <font>
      <sz val="12"/>
      <color indexed="8"/>
      <name val="宋体"/>
      <charset val="134"/>
    </font>
    <font>
      <sz val="9"/>
      <color indexed="8"/>
      <name val="Arial Narrow"/>
      <charset val="0"/>
    </font>
    <font>
      <b/>
      <sz val="10"/>
      <color indexed="8"/>
      <name val="宋体"/>
      <charset val="134"/>
    </font>
    <font>
      <sz val="10"/>
      <color indexed="8"/>
      <name val="宋体"/>
      <charset val="134"/>
    </font>
    <font>
      <sz val="12"/>
      <name val="黑体"/>
      <charset val="134"/>
    </font>
    <font>
      <b/>
      <sz val="11"/>
      <name val="宋体"/>
      <charset val="134"/>
    </font>
    <font>
      <b/>
      <sz val="11"/>
      <color indexed="8"/>
      <name val="宋体"/>
      <charset val="134"/>
    </font>
    <font>
      <sz val="11"/>
      <name val="宋体"/>
      <charset val="134"/>
    </font>
    <font>
      <b/>
      <sz val="18"/>
      <name val="黑体"/>
      <charset val="0"/>
    </font>
    <font>
      <sz val="11"/>
      <name val="宋体"/>
      <charset val="0"/>
    </font>
    <font>
      <sz val="10"/>
      <name val="宋体"/>
      <charset val="0"/>
    </font>
    <font>
      <b/>
      <sz val="11"/>
      <name val="宋体"/>
      <charset val="0"/>
    </font>
    <font>
      <sz val="12"/>
      <name val="仿宋_GB2312"/>
      <charset val="134"/>
    </font>
    <font>
      <sz val="16"/>
      <name val="黑体"/>
      <charset val="134"/>
    </font>
    <font>
      <b/>
      <sz val="16"/>
      <name val="黑体"/>
      <charset val="134"/>
    </font>
    <font>
      <b/>
      <sz val="12"/>
      <name val="仿宋_GB2312"/>
      <charset val="134"/>
    </font>
    <font>
      <sz val="14"/>
      <name val="仿宋_GB2312"/>
      <charset val="134"/>
    </font>
    <font>
      <sz val="12"/>
      <color indexed="8"/>
      <name val="仿宋_GB2312"/>
      <charset val="134"/>
    </font>
    <font>
      <sz val="11"/>
      <name val="宋体"/>
      <charset val="134"/>
      <scheme val="minor"/>
    </font>
    <font>
      <sz val="12"/>
      <color rgb="FFFF0000"/>
      <name val="宋体"/>
      <charset val="134"/>
    </font>
    <font>
      <b/>
      <sz val="11"/>
      <name val="宋体"/>
      <charset val="134"/>
      <scheme val="minor"/>
    </font>
    <font>
      <sz val="16"/>
      <name val="仿宋_GB2312"/>
      <charset val="134"/>
    </font>
    <font>
      <sz val="10"/>
      <color theme="1"/>
      <name val="宋体"/>
      <charset val="134"/>
      <scheme val="minor"/>
    </font>
    <font>
      <b/>
      <sz val="11"/>
      <name val="仿宋"/>
      <charset val="134"/>
    </font>
    <font>
      <sz val="10"/>
      <name val="Times New Roman"/>
      <charset val="0"/>
    </font>
    <font>
      <b/>
      <sz val="18"/>
      <name val="Times New Roman"/>
      <charset val="0"/>
    </font>
    <font>
      <b/>
      <sz val="10"/>
      <name val="Times New Roman"/>
      <charset val="0"/>
    </font>
    <font>
      <sz val="12"/>
      <name val="Times New Roman"/>
      <charset val="0"/>
    </font>
    <font>
      <sz val="10"/>
      <color theme="1"/>
      <name val="Times New Roman"/>
      <charset val="0"/>
    </font>
    <font>
      <sz val="10"/>
      <color rgb="FFFF0000"/>
      <name val="Times New Roman"/>
      <charset val="0"/>
    </font>
    <font>
      <b/>
      <sz val="10"/>
      <color theme="1"/>
      <name val="宋体"/>
      <charset val="134"/>
    </font>
    <font>
      <b/>
      <sz val="10"/>
      <color theme="1"/>
      <name val="Times New Roman"/>
      <charset val="0"/>
    </font>
    <font>
      <b/>
      <sz val="10"/>
      <color rgb="FFFF0000"/>
      <name val="Times New Roman"/>
      <charset val="0"/>
    </font>
    <font>
      <sz val="10"/>
      <color theme="1"/>
      <name val="宋体"/>
      <charset val="134"/>
    </font>
    <font>
      <sz val="12"/>
      <name val="仿宋"/>
      <charset val="134"/>
    </font>
    <font>
      <b/>
      <sz val="18"/>
      <name val="仿宋"/>
      <charset val="134"/>
    </font>
    <font>
      <sz val="11"/>
      <name val="仿宋"/>
      <charset val="134"/>
    </font>
    <font>
      <sz val="12"/>
      <name val="FangSong_GB2312"/>
      <charset val="134"/>
    </font>
    <font>
      <sz val="12"/>
      <color rgb="FF000000"/>
      <name val="Times New Roman"/>
      <charset val="134"/>
    </font>
    <font>
      <b/>
      <sz val="12"/>
      <name val="仿宋"/>
      <charset val="134"/>
    </font>
    <font>
      <b/>
      <sz val="18"/>
      <name val="宋体"/>
      <charset val="134"/>
    </font>
    <font>
      <sz val="11"/>
      <color rgb="FF000000"/>
      <name val="Times New Roman"/>
      <charset val="134"/>
    </font>
    <font>
      <b/>
      <sz val="12"/>
      <name val="Times New Roman"/>
      <charset val="0"/>
    </font>
    <font>
      <b/>
      <sz val="20"/>
      <name val="宋体"/>
      <charset val="134"/>
    </font>
    <font>
      <u/>
      <sz val="12"/>
      <color rgb="FF800080"/>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color indexed="8"/>
      <name val="Arial"/>
      <charset val="0"/>
    </font>
    <font>
      <b/>
      <sz val="10"/>
      <name val="Arial"/>
      <charset val="0"/>
    </font>
    <font>
      <sz val="10"/>
      <name val="Arial"/>
      <charset val="0"/>
    </font>
    <font>
      <sz val="9"/>
      <name val="宋体"/>
      <charset val="134"/>
    </font>
    <font>
      <sz val="10"/>
      <name val="Helv"/>
      <charset val="0"/>
    </font>
    <font>
      <b/>
      <sz val="18"/>
      <name val="Arial"/>
      <charset val="134"/>
    </font>
    <font>
      <sz val="10"/>
      <color indexed="10"/>
      <name val="宋体"/>
      <charset val="134"/>
    </font>
    <font>
      <b/>
      <sz val="10"/>
      <color indexed="10"/>
      <name val="宋体"/>
      <charset val="134"/>
    </font>
    <font>
      <b/>
      <sz val="10"/>
      <color indexed="10"/>
      <name val="Times New Roman"/>
      <charset val="0"/>
    </font>
    <font>
      <sz val="10"/>
      <color indexed="10"/>
      <name val="Times New Roman"/>
      <charset val="0"/>
    </font>
  </fonts>
  <fills count="24">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9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0" fillId="3" borderId="21" applyNumberFormat="0" applyFont="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22" applyNumberFormat="0" applyFill="0" applyAlignment="0" applyProtection="0">
      <alignment vertical="center"/>
    </xf>
    <xf numFmtId="0" fontId="59" fillId="0" borderId="23" applyNumberFormat="0" applyFill="0" applyAlignment="0" applyProtection="0">
      <alignment vertical="center"/>
    </xf>
    <xf numFmtId="0" fontId="60" fillId="0" borderId="24" applyNumberFormat="0" applyFill="0" applyAlignment="0" applyProtection="0">
      <alignment vertical="center"/>
    </xf>
    <xf numFmtId="0" fontId="60" fillId="0" borderId="0" applyNumberFormat="0" applyFill="0" applyBorder="0" applyAlignment="0" applyProtection="0">
      <alignment vertical="center"/>
    </xf>
    <xf numFmtId="0" fontId="61" fillId="4" borderId="25" applyNumberFormat="0" applyAlignment="0" applyProtection="0">
      <alignment vertical="center"/>
    </xf>
    <xf numFmtId="0" fontId="62" fillId="5" borderId="26" applyNumberFormat="0" applyAlignment="0" applyProtection="0">
      <alignment vertical="center"/>
    </xf>
    <xf numFmtId="0" fontId="63" fillId="5" borderId="25" applyNumberFormat="0" applyAlignment="0" applyProtection="0">
      <alignment vertical="center"/>
    </xf>
    <xf numFmtId="0" fontId="64" fillId="6" borderId="27" applyNumberFormat="0" applyAlignment="0" applyProtection="0">
      <alignment vertical="center"/>
    </xf>
    <xf numFmtId="0" fontId="65" fillId="0" borderId="28" applyNumberFormat="0" applyFill="0" applyAlignment="0" applyProtection="0">
      <alignment vertical="center"/>
    </xf>
    <xf numFmtId="0" fontId="14" fillId="0" borderId="29" applyNumberFormat="0" applyFill="0" applyAlignment="0" applyProtection="0">
      <alignment vertical="center"/>
    </xf>
    <xf numFmtId="0" fontId="66" fillId="7" borderId="0" applyNumberFormat="0" applyBorder="0" applyAlignment="0" applyProtection="0">
      <alignment vertical="center"/>
    </xf>
    <xf numFmtId="0" fontId="67" fillId="8" borderId="0" applyNumberFormat="0" applyBorder="0" applyAlignment="0" applyProtection="0">
      <alignment vertical="center"/>
    </xf>
    <xf numFmtId="0" fontId="68" fillId="2" borderId="0" applyNumberFormat="0" applyBorder="0" applyAlignment="0" applyProtection="0">
      <alignment vertical="center"/>
    </xf>
    <xf numFmtId="0" fontId="69"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9" fillId="12" borderId="0" applyNumberFormat="0" applyBorder="0" applyAlignment="0" applyProtection="0">
      <alignment vertical="center"/>
    </xf>
    <xf numFmtId="0" fontId="69" fillId="13" borderId="0" applyNumberFormat="0" applyBorder="0" applyAlignment="0" applyProtection="0">
      <alignment vertical="center"/>
    </xf>
    <xf numFmtId="0" fontId="6" fillId="8" borderId="0" applyNumberFormat="0" applyBorder="0" applyAlignment="0" applyProtection="0">
      <alignment vertical="center"/>
    </xf>
    <xf numFmtId="0" fontId="6" fillId="14"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6" fillId="7" borderId="0" applyNumberFormat="0" applyBorder="0" applyAlignment="0" applyProtection="0">
      <alignment vertical="center"/>
    </xf>
    <xf numFmtId="0" fontId="6" fillId="16" borderId="0" applyNumberFormat="0" applyBorder="0" applyAlignment="0" applyProtection="0">
      <alignment vertical="center"/>
    </xf>
    <xf numFmtId="0" fontId="69" fillId="16" borderId="0" applyNumberFormat="0" applyBorder="0" applyAlignment="0" applyProtection="0">
      <alignment vertical="center"/>
    </xf>
    <xf numFmtId="0" fontId="69"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9" fillId="17" borderId="0" applyNumberFormat="0" applyBorder="0" applyAlignment="0" applyProtection="0">
      <alignment vertical="center"/>
    </xf>
    <xf numFmtId="0" fontId="69" fillId="19" borderId="0" applyNumberFormat="0" applyBorder="0" applyAlignment="0" applyProtection="0">
      <alignment vertical="center"/>
    </xf>
    <xf numFmtId="0" fontId="6" fillId="20" borderId="0" applyNumberFormat="0" applyBorder="0" applyAlignment="0" applyProtection="0">
      <alignment vertical="center"/>
    </xf>
    <xf numFmtId="0" fontId="6" fillId="11" borderId="0" applyNumberFormat="0" applyBorder="0" applyAlignment="0" applyProtection="0">
      <alignment vertical="center"/>
    </xf>
    <xf numFmtId="0" fontId="69" fillId="19" borderId="0" applyNumberFormat="0" applyBorder="0" applyAlignment="0" applyProtection="0">
      <alignment vertical="center"/>
    </xf>
    <xf numFmtId="0" fontId="69" fillId="21" borderId="0" applyNumberFormat="0" applyBorder="0" applyAlignment="0" applyProtection="0">
      <alignment vertical="center"/>
    </xf>
    <xf numFmtId="0" fontId="6" fillId="4" borderId="0" applyNumberFormat="0" applyBorder="0" applyAlignment="0" applyProtection="0">
      <alignment vertical="center"/>
    </xf>
    <xf numFmtId="0" fontId="6" fillId="22" borderId="0" applyNumberFormat="0" applyBorder="0" applyAlignment="0" applyProtection="0">
      <alignment vertical="center"/>
    </xf>
    <xf numFmtId="0" fontId="69" fillId="23" borderId="0" applyNumberFormat="0" applyBorder="0" applyAlignment="0" applyProtection="0">
      <alignment vertical="center"/>
    </xf>
    <xf numFmtId="0" fontId="67" fillId="8" borderId="0" applyNumberFormat="0" applyBorder="0" applyAlignment="0" applyProtection="0">
      <alignment vertical="center"/>
    </xf>
    <xf numFmtId="0" fontId="6" fillId="0" borderId="0">
      <alignment vertical="center"/>
    </xf>
    <xf numFmtId="0" fontId="35" fillId="0" borderId="0"/>
    <xf numFmtId="0" fontId="66" fillId="7" borderId="0" applyNumberFormat="0" applyBorder="0" applyAlignment="0" applyProtection="0">
      <alignment vertical="center"/>
    </xf>
    <xf numFmtId="0" fontId="67" fillId="8" borderId="0" applyNumberFormat="0" applyBorder="0" applyAlignment="0" applyProtection="0">
      <alignment vertical="center"/>
    </xf>
    <xf numFmtId="0" fontId="35" fillId="0" borderId="0"/>
    <xf numFmtId="0" fontId="0" fillId="0" borderId="0"/>
    <xf numFmtId="0" fontId="66" fillId="7" borderId="0" applyNumberFormat="0" applyBorder="0" applyAlignment="0" applyProtection="0">
      <alignment vertical="center"/>
    </xf>
    <xf numFmtId="0" fontId="0" fillId="0" borderId="0">
      <alignment vertical="center"/>
    </xf>
    <xf numFmtId="0" fontId="67" fillId="8" borderId="0" applyNumberFormat="0" applyBorder="0" applyAlignment="0" applyProtection="0">
      <alignment vertical="center"/>
    </xf>
    <xf numFmtId="0" fontId="0" fillId="0" borderId="0"/>
    <xf numFmtId="0" fontId="0" fillId="0" borderId="0">
      <alignment vertical="center"/>
    </xf>
    <xf numFmtId="0" fontId="70" fillId="0" borderId="0" applyNumberFormat="0" applyFill="0" applyBorder="0" applyAlignment="0" applyProtection="0">
      <alignment vertical="top"/>
    </xf>
    <xf numFmtId="0" fontId="67" fillId="8" borderId="0" applyNumberFormat="0" applyBorder="0" applyAlignment="0" applyProtection="0">
      <alignment vertical="center"/>
    </xf>
    <xf numFmtId="0" fontId="71" fillId="0" borderId="0" applyNumberFormat="0" applyFill="0" applyBorder="0" applyAlignment="0" applyProtection="0"/>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72" fillId="0" borderId="0"/>
    <xf numFmtId="0" fontId="0" fillId="0" borderId="0"/>
    <xf numFmtId="0" fontId="73" fillId="0" borderId="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74" fillId="0" borderId="0"/>
    <xf numFmtId="0" fontId="73" fillId="0" borderId="0">
      <alignment vertical="center"/>
    </xf>
    <xf numFmtId="0" fontId="0" fillId="0" borderId="0"/>
    <xf numFmtId="0" fontId="72" fillId="0" borderId="0" applyBorder="0">
      <alignment vertical="center"/>
    </xf>
    <xf numFmtId="0" fontId="0" fillId="0" borderId="0"/>
    <xf numFmtId="0" fontId="0" fillId="0" borderId="0">
      <alignment vertical="center"/>
    </xf>
    <xf numFmtId="0" fontId="0" fillId="0" borderId="0"/>
    <xf numFmtId="9" fontId="0" fillId="0" borderId="0" applyFont="0" applyFill="0" applyBorder="0" applyAlignment="0" applyProtection="0">
      <alignment vertical="center"/>
    </xf>
    <xf numFmtId="0" fontId="0" fillId="0" borderId="0">
      <alignment vertical="center"/>
    </xf>
    <xf numFmtId="0" fontId="6" fillId="0" borderId="0">
      <alignment vertical="center"/>
    </xf>
    <xf numFmtId="0" fontId="6" fillId="0" borderId="0">
      <alignment vertical="center"/>
    </xf>
    <xf numFmtId="0" fontId="5" fillId="0" borderId="0"/>
    <xf numFmtId="0" fontId="73" fillId="0" borderId="0"/>
    <xf numFmtId="0" fontId="0" fillId="0" borderId="0">
      <alignment vertical="center"/>
    </xf>
    <xf numFmtId="0" fontId="0" fillId="0" borderId="0"/>
    <xf numFmtId="0" fontId="0" fillId="0" borderId="0">
      <alignment vertical="center"/>
    </xf>
  </cellStyleXfs>
  <cellXfs count="361">
    <xf numFmtId="0" fontId="0" fillId="0" borderId="0" xfId="0"/>
    <xf numFmtId="0" fontId="1" fillId="0" borderId="0" xfId="0" applyFont="1" applyAlignment="1">
      <alignment horizontal="center"/>
    </xf>
    <xf numFmtId="0" fontId="2" fillId="0" borderId="0" xfId="77" applyFont="1" applyAlignment="1">
      <alignment horizontal="center" vertical="center" wrapText="1"/>
    </xf>
    <xf numFmtId="0" fontId="1" fillId="0" borderId="0" xfId="69" applyFont="1" applyFill="1" applyAlignment="1">
      <alignment horizontal="left" vertical="center"/>
    </xf>
    <xf numFmtId="0" fontId="1" fillId="0" borderId="0" xfId="69" applyFont="1" applyAlignment="1"/>
    <xf numFmtId="0" fontId="1" fillId="0" borderId="0" xfId="76" applyFont="1" applyAlignment="1"/>
    <xf numFmtId="0" fontId="1" fillId="0" borderId="0" xfId="69" applyFont="1" applyAlignment="1">
      <alignment horizontal="right" vertical="center"/>
    </xf>
    <xf numFmtId="0" fontId="3" fillId="0" borderId="1" xfId="69" applyNumberFormat="1" applyFont="1" applyFill="1" applyBorder="1" applyAlignment="1" applyProtection="1">
      <alignment horizontal="center" vertical="center"/>
    </xf>
    <xf numFmtId="0" fontId="4" fillId="0" borderId="1" xfId="0" applyFont="1" applyBorder="1" applyAlignment="1">
      <alignment horizontal="center" vertical="center"/>
    </xf>
    <xf numFmtId="0" fontId="4" fillId="0" borderId="1" xfId="69" applyNumberFormat="1" applyFont="1" applyFill="1" applyBorder="1" applyAlignment="1" applyProtection="1">
      <alignment horizontal="center" vertical="center" wrapText="1"/>
    </xf>
    <xf numFmtId="0" fontId="4" fillId="0" borderId="1" xfId="69"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5" fillId="0" borderId="1" xfId="0" applyFont="1" applyFill="1" applyBorder="1" applyAlignment="1">
      <alignment horizontal="center" vertical="center"/>
    </xf>
    <xf numFmtId="10" fontId="1" fillId="0" borderId="1" xfId="0" applyNumberFormat="1" applyFont="1" applyBorder="1" applyAlignment="1">
      <alignment horizontal="center" vertical="center"/>
    </xf>
    <xf numFmtId="0" fontId="1" fillId="0" borderId="0" xfId="0" applyFont="1" applyFill="1" applyBorder="1" applyAlignment="1"/>
    <xf numFmtId="0" fontId="6" fillId="0" borderId="0" xfId="0" applyNumberFormat="1" applyFont="1" applyFill="1" applyBorder="1" applyAlignment="1" applyProtection="1">
      <alignment vertical="center"/>
    </xf>
    <xf numFmtId="0" fontId="1" fillId="0" borderId="0" xfId="0" applyNumberFormat="1" applyFont="1" applyFill="1" applyBorder="1" applyAlignment="1" applyProtection="1"/>
    <xf numFmtId="0" fontId="7" fillId="0" borderId="0"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vertical="center"/>
    </xf>
    <xf numFmtId="0" fontId="9"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horizontal="right" vertical="center"/>
    </xf>
    <xf numFmtId="0" fontId="10"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center"/>
    </xf>
    <xf numFmtId="176" fontId="11" fillId="0" borderId="3" xfId="0" applyNumberFormat="1" applyFont="1" applyFill="1" applyBorder="1" applyAlignment="1" applyProtection="1">
      <alignment horizontal="center" vertical="center"/>
    </xf>
    <xf numFmtId="176" fontId="11" fillId="0" borderId="5"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vertical="center"/>
    </xf>
    <xf numFmtId="0" fontId="1" fillId="0" borderId="0" xfId="0" applyFont="1" applyFill="1" applyBorder="1" applyAlignment="1">
      <alignment horizontal="center"/>
    </xf>
    <xf numFmtId="0" fontId="11" fillId="0" borderId="6" xfId="0" applyNumberFormat="1" applyFont="1" applyFill="1" applyBorder="1" applyAlignment="1" applyProtection="1">
      <alignment horizontal="left" vertical="center"/>
    </xf>
    <xf numFmtId="176" fontId="11" fillId="0" borderId="7" xfId="0" applyNumberFormat="1" applyFont="1" applyFill="1" applyBorder="1" applyAlignment="1" applyProtection="1">
      <alignment horizontal="center" vertical="center"/>
    </xf>
    <xf numFmtId="0" fontId="1" fillId="0" borderId="1" xfId="0" applyFont="1" applyFill="1" applyBorder="1" applyAlignment="1">
      <alignment horizontal="center" vertical="center"/>
    </xf>
    <xf numFmtId="176" fontId="11" fillId="0" borderId="4" xfId="0" applyNumberFormat="1" applyFont="1" applyFill="1" applyBorder="1" applyAlignment="1" applyProtection="1">
      <alignment horizontal="center" vertical="center"/>
    </xf>
    <xf numFmtId="176" fontId="11" fillId="0" borderId="8" xfId="0" applyNumberFormat="1" applyFont="1" applyFill="1" applyBorder="1" applyAlignment="1" applyProtection="1">
      <alignment horizontal="center" vertical="center"/>
    </xf>
    <xf numFmtId="176" fontId="11" fillId="0" borderId="1" xfId="0" applyNumberFormat="1" applyFont="1" applyFill="1" applyBorder="1" applyAlignment="1" applyProtection="1">
      <alignment horizontal="center" vertical="center"/>
    </xf>
    <xf numFmtId="0" fontId="1" fillId="0" borderId="1" xfId="0" applyFont="1" applyFill="1" applyBorder="1" applyAlignment="1">
      <alignment horizontal="center"/>
    </xf>
    <xf numFmtId="176" fontId="11" fillId="0" borderId="3" xfId="0" applyNumberFormat="1" applyFont="1" applyFill="1" applyBorder="1" applyAlignment="1" applyProtection="1">
      <alignment horizontal="justify" vertical="center"/>
    </xf>
    <xf numFmtId="176" fontId="11" fillId="0" borderId="9" xfId="0" applyNumberFormat="1" applyFont="1" applyFill="1" applyBorder="1" applyAlignment="1" applyProtection="1">
      <alignment horizontal="center" vertical="center"/>
    </xf>
    <xf numFmtId="176" fontId="11" fillId="0" borderId="6" xfId="0" applyNumberFormat="1" applyFont="1" applyFill="1" applyBorder="1" applyAlignment="1" applyProtection="1">
      <alignment horizontal="center" vertical="center"/>
    </xf>
    <xf numFmtId="177" fontId="0" fillId="0" borderId="0" xfId="0" applyNumberFormat="1"/>
    <xf numFmtId="0" fontId="2" fillId="0" borderId="0" xfId="0" applyFont="1" applyFill="1" applyBorder="1" applyAlignment="1">
      <alignment horizontal="center"/>
    </xf>
    <xf numFmtId="0" fontId="12" fillId="0" borderId="0" xfId="0" applyFont="1" applyFill="1" applyBorder="1" applyAlignment="1">
      <alignment vertical="center"/>
    </xf>
    <xf numFmtId="178" fontId="0" fillId="0" borderId="0" xfId="0" applyNumberFormat="1" applyFont="1" applyFill="1" applyBorder="1" applyAlignment="1">
      <alignment horizontal="right"/>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xf>
    <xf numFmtId="0" fontId="13" fillId="0" borderId="1" xfId="0" applyNumberFormat="1" applyFont="1" applyFill="1" applyBorder="1" applyAlignment="1" applyProtection="1">
      <alignment vertical="center"/>
    </xf>
    <xf numFmtId="41" fontId="14" fillId="0" borderId="1" xfId="89" applyNumberFormat="1" applyFont="1" applyFill="1" applyBorder="1" applyAlignment="1" applyProtection="1">
      <alignment horizontal="right" vertical="center" shrinkToFit="1"/>
      <protection hidden="1"/>
    </xf>
    <xf numFmtId="41" fontId="6" fillId="0" borderId="1" xfId="89" applyNumberFormat="1" applyFont="1" applyFill="1" applyBorder="1" applyAlignment="1" applyProtection="1">
      <alignment horizontal="right" vertical="center" shrinkToFit="1"/>
      <protection locked="0"/>
    </xf>
    <xf numFmtId="0" fontId="6" fillId="0" borderId="1" xfId="0" applyNumberFormat="1" applyFont="1" applyFill="1" applyBorder="1" applyAlignment="1" applyProtection="1">
      <alignment vertical="center"/>
      <protection locked="0"/>
    </xf>
    <xf numFmtId="0" fontId="14" fillId="0" borderId="1" xfId="0" applyNumberFormat="1" applyFont="1" applyFill="1" applyBorder="1" applyAlignment="1" applyProtection="1">
      <alignment vertical="center"/>
      <protection locked="0"/>
    </xf>
    <xf numFmtId="1" fontId="15" fillId="0" borderId="10" xfId="0" applyNumberFormat="1" applyFont="1" applyFill="1" applyBorder="1" applyAlignment="1" applyProtection="1">
      <alignment horizontal="left" vertical="center"/>
      <protection locked="0"/>
    </xf>
    <xf numFmtId="1" fontId="15" fillId="0" borderId="0" xfId="0" applyNumberFormat="1" applyFont="1" applyFill="1" applyBorder="1" applyAlignment="1" applyProtection="1">
      <alignment horizontal="left" vertical="center"/>
      <protection locked="0"/>
    </xf>
    <xf numFmtId="0" fontId="2" fillId="0" borderId="0" xfId="0" applyFont="1" applyFill="1" applyBorder="1" applyAlignment="1">
      <alignment horizontal="center" vertical="center"/>
    </xf>
    <xf numFmtId="0" fontId="13" fillId="0" borderId="1" xfId="0" applyNumberFormat="1" applyFont="1" applyFill="1" applyBorder="1" applyAlignment="1" applyProtection="1">
      <alignment horizontal="center" vertical="center"/>
    </xf>
    <xf numFmtId="3" fontId="15" fillId="0" borderId="1" xfId="0" applyNumberFormat="1" applyFont="1" applyFill="1" applyBorder="1" applyAlignment="1" applyProtection="1">
      <alignment horizontal="right" vertical="center"/>
    </xf>
    <xf numFmtId="0" fontId="15" fillId="0" borderId="1" xfId="0" applyNumberFormat="1" applyFont="1" applyFill="1" applyBorder="1" applyAlignment="1" applyProtection="1">
      <alignment vertical="center"/>
    </xf>
    <xf numFmtId="0" fontId="0" fillId="0" borderId="0" xfId="0" applyFill="1"/>
    <xf numFmtId="0" fontId="16" fillId="0" borderId="0" xfId="51" applyFont="1" applyBorder="1" applyAlignment="1">
      <alignment horizontal="center" vertical="center"/>
    </xf>
    <xf numFmtId="0" fontId="0" fillId="0" borderId="0" xfId="51" applyFont="1" applyBorder="1" applyAlignment="1">
      <alignment horizontal="center" vertical="center"/>
    </xf>
    <xf numFmtId="0" fontId="1" fillId="0" borderId="0" xfId="51" applyFont="1" applyBorder="1" applyAlignment="1">
      <alignment horizontal="right" vertical="center"/>
    </xf>
    <xf numFmtId="0" fontId="13" fillId="0" borderId="1" xfId="51" applyFont="1" applyBorder="1" applyAlignment="1">
      <alignment horizontal="center" vertical="center"/>
    </xf>
    <xf numFmtId="0" fontId="4" fillId="0" borderId="1" xfId="51" applyFont="1" applyBorder="1" applyAlignment="1">
      <alignment vertical="center"/>
    </xf>
    <xf numFmtId="0" fontId="4" fillId="0" borderId="1" xfId="51" applyFont="1" applyBorder="1" applyAlignment="1">
      <alignment horizontal="center" vertical="center"/>
    </xf>
    <xf numFmtId="0" fontId="1" fillId="0" borderId="1" xfId="51" applyFont="1" applyBorder="1" applyAlignment="1">
      <alignment vertical="center"/>
    </xf>
    <xf numFmtId="0" fontId="17" fillId="0" borderId="1" xfId="51" applyFont="1" applyBorder="1" applyAlignment="1">
      <alignment horizontal="center" vertical="center"/>
    </xf>
    <xf numFmtId="0" fontId="18" fillId="0" borderId="1" xfId="51" applyFont="1" applyBorder="1" applyAlignment="1">
      <alignment horizontal="center" vertical="center"/>
    </xf>
    <xf numFmtId="0" fontId="19" fillId="0" borderId="1" xfId="51" applyFont="1" applyBorder="1" applyAlignment="1">
      <alignment horizontal="center" vertical="center"/>
    </xf>
    <xf numFmtId="0" fontId="15" fillId="0" borderId="11" xfId="0" applyFont="1" applyFill="1" applyBorder="1" applyAlignment="1">
      <alignment horizontal="left" vertical="center" wrapText="1"/>
    </xf>
    <xf numFmtId="0" fontId="0" fillId="0" borderId="0" xfId="0" applyFont="1" applyAlignment="1">
      <alignment vertical="center"/>
    </xf>
    <xf numFmtId="0" fontId="16" fillId="0" borderId="0" xfId="51" applyFont="1" applyAlignment="1">
      <alignment horizontal="center" vertical="center"/>
    </xf>
    <xf numFmtId="0" fontId="1" fillId="0" borderId="0" xfId="51" applyFont="1" applyAlignment="1">
      <alignment horizontal="right" vertical="center"/>
    </xf>
    <xf numFmtId="2" fontId="13" fillId="0" borderId="1" xfId="0" applyNumberFormat="1" applyFont="1" applyFill="1" applyBorder="1" applyAlignment="1" applyProtection="1">
      <alignment horizontal="center" vertical="center" wrapText="1"/>
    </xf>
    <xf numFmtId="2" fontId="13"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0" fillId="0" borderId="1" xfId="90" applyFont="1" applyBorder="1" applyAlignment="1">
      <alignment horizontal="center" vertical="center"/>
    </xf>
    <xf numFmtId="0" fontId="20" fillId="0" borderId="1" xfId="0" applyFont="1" applyFill="1" applyBorder="1" applyAlignment="1"/>
    <xf numFmtId="0" fontId="1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9" fontId="0" fillId="0" borderId="1" xfId="3" applyFont="1" applyFill="1" applyBorder="1" applyAlignment="1">
      <alignment horizontal="right" vertical="center"/>
    </xf>
    <xf numFmtId="0" fontId="0" fillId="0" borderId="1" xfId="0" applyFont="1" applyFill="1" applyBorder="1" applyAlignment="1">
      <alignment horizontal="right"/>
    </xf>
    <xf numFmtId="0" fontId="15" fillId="0" borderId="0" xfId="0" applyFont="1" applyFill="1" applyAlignment="1">
      <alignment horizontal="left" vertical="center" wrapText="1"/>
    </xf>
    <xf numFmtId="0" fontId="21" fillId="0" borderId="0" xfId="0" applyFont="1" applyFill="1" applyBorder="1" applyAlignment="1"/>
    <xf numFmtId="0" fontId="0" fillId="0" borderId="0" xfId="0" applyFill="1" applyBorder="1" applyAlignment="1"/>
    <xf numFmtId="0" fontId="22" fillId="0" borderId="0" xfId="0" applyFont="1" applyFill="1" applyBorder="1" applyAlignment="1"/>
    <xf numFmtId="0" fontId="15" fillId="0" borderId="12" xfId="0" applyFont="1" applyFill="1" applyBorder="1" applyAlignment="1">
      <alignment horizontal="left" vertical="center"/>
    </xf>
    <xf numFmtId="0" fontId="23" fillId="0" borderId="0" xfId="0" applyFont="1" applyFill="1" applyBorder="1" applyAlignment="1">
      <alignment vertical="center"/>
    </xf>
    <xf numFmtId="0" fontId="15" fillId="0" borderId="1" xfId="50" applyNumberFormat="1" applyFont="1" applyFill="1" applyBorder="1" applyAlignment="1" applyProtection="1">
      <alignment horizontal="left" vertical="center" wrapText="1"/>
    </xf>
    <xf numFmtId="0" fontId="24" fillId="0" borderId="1" xfId="0" applyFont="1" applyFill="1" applyBorder="1" applyAlignment="1"/>
    <xf numFmtId="2" fontId="15" fillId="0" borderId="0" xfId="0" applyNumberFormat="1" applyFont="1" applyFill="1" applyBorder="1" applyAlignment="1" applyProtection="1">
      <alignment horizontal="right" vertical="center"/>
    </xf>
    <xf numFmtId="49" fontId="13" fillId="0" borderId="13" xfId="60" applyNumberFormat="1" applyFont="1" applyFill="1" applyBorder="1" applyAlignment="1">
      <alignment horizontal="center" vertical="center"/>
    </xf>
    <xf numFmtId="2" fontId="13" fillId="0" borderId="14" xfId="0" applyNumberFormat="1" applyFont="1" applyFill="1" applyBorder="1" applyAlignment="1" applyProtection="1">
      <alignment horizontal="center" vertical="center" wrapText="1"/>
    </xf>
    <xf numFmtId="2" fontId="13" fillId="0" borderId="14" xfId="0" applyNumberFormat="1" applyFont="1" applyFill="1" applyBorder="1" applyAlignment="1">
      <alignment horizontal="center" vertical="center" wrapText="1"/>
    </xf>
    <xf numFmtId="176" fontId="25" fillId="0" borderId="1" xfId="84" applyNumberFormat="1" applyFont="1" applyFill="1" applyBorder="1">
      <alignment vertical="center"/>
    </xf>
    <xf numFmtId="49" fontId="15" fillId="0" borderId="15" xfId="60" applyNumberFormat="1" applyFont="1" applyFill="1" applyBorder="1" applyAlignment="1" applyProtection="1">
      <alignment horizontal="left" vertical="center"/>
    </xf>
    <xf numFmtId="49" fontId="13" fillId="0" borderId="15" xfId="60" applyNumberFormat="1" applyFont="1" applyFill="1" applyBorder="1" applyAlignment="1" applyProtection="1">
      <alignment horizontal="center" vertical="center"/>
    </xf>
    <xf numFmtId="0" fontId="0" fillId="0" borderId="0" xfId="0" applyFill="1" applyBorder="1" applyAlignment="1">
      <alignment horizontal="center" vertical="center"/>
    </xf>
    <xf numFmtId="179" fontId="0" fillId="0" borderId="0" xfId="0" applyNumberFormat="1" applyFill="1" applyBorder="1" applyAlignment="1"/>
    <xf numFmtId="0" fontId="2" fillId="0" borderId="0" xfId="0" applyFont="1" applyFill="1" applyAlignment="1">
      <alignment horizontal="center" vertical="center"/>
    </xf>
    <xf numFmtId="179" fontId="2" fillId="0" borderId="0" xfId="0" applyNumberFormat="1" applyFont="1" applyFill="1" applyAlignment="1">
      <alignment horizontal="center" vertical="center"/>
    </xf>
    <xf numFmtId="2" fontId="15" fillId="0" borderId="0" xfId="0" applyNumberFormat="1" applyFont="1" applyFill="1" applyBorder="1" applyAlignment="1" applyProtection="1">
      <alignment vertical="center"/>
    </xf>
    <xf numFmtId="2" fontId="15" fillId="0" borderId="0" xfId="0" applyNumberFormat="1" applyFont="1" applyFill="1" applyAlignment="1" applyProtection="1">
      <alignment horizontal="center" vertical="center"/>
    </xf>
    <xf numFmtId="179" fontId="15" fillId="0" borderId="0" xfId="0" applyNumberFormat="1" applyFont="1" applyFill="1" applyAlignment="1" applyProtection="1">
      <alignment horizontal="right" vertical="center"/>
    </xf>
    <xf numFmtId="49" fontId="13" fillId="0" borderId="1" xfId="60" applyNumberFormat="1" applyFont="1" applyFill="1" applyBorder="1" applyAlignment="1">
      <alignment horizontal="center" vertical="center"/>
    </xf>
    <xf numFmtId="179" fontId="13" fillId="0" borderId="1" xfId="0" applyNumberFormat="1" applyFont="1" applyFill="1" applyBorder="1" applyAlignment="1">
      <alignment horizontal="center" vertical="center" wrapText="1"/>
    </xf>
    <xf numFmtId="0" fontId="1" fillId="0" borderId="16" xfId="0" applyNumberFormat="1" applyFont="1" applyFill="1" applyBorder="1" applyAlignment="1">
      <alignment horizontal="left" vertical="center"/>
    </xf>
    <xf numFmtId="3" fontId="1" fillId="0" borderId="16" xfId="0" applyNumberFormat="1" applyFont="1" applyFill="1" applyBorder="1" applyAlignment="1">
      <alignment horizontal="center" vertical="center"/>
    </xf>
    <xf numFmtId="179" fontId="0" fillId="0" borderId="1" xfId="0" applyNumberFormat="1" applyFill="1" applyBorder="1" applyAlignment="1"/>
    <xf numFmtId="3" fontId="1" fillId="0" borderId="1" xfId="0" applyNumberFormat="1" applyFont="1" applyFill="1" applyBorder="1" applyAlignment="1" applyProtection="1">
      <alignment horizontal="center" vertical="center"/>
    </xf>
    <xf numFmtId="179" fontId="1" fillId="0" borderId="1" xfId="0" applyNumberFormat="1" applyFont="1" applyFill="1" applyBorder="1" applyAlignment="1">
      <alignment horizontal="center" vertical="center"/>
    </xf>
    <xf numFmtId="0" fontId="0" fillId="0" borderId="1" xfId="0" applyFill="1" applyBorder="1" applyAlignment="1"/>
    <xf numFmtId="0" fontId="1" fillId="0" borderId="16" xfId="0" applyNumberFormat="1" applyFont="1" applyFill="1" applyBorder="1" applyAlignment="1">
      <alignment horizontal="right" vertical="center"/>
    </xf>
    <xf numFmtId="3" fontId="1"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center" vertical="center"/>
    </xf>
    <xf numFmtId="0" fontId="15" fillId="0" borderId="1" xfId="0" applyNumberFormat="1" applyFont="1" applyFill="1" applyBorder="1" applyAlignment="1" applyProtection="1">
      <alignment horizontal="center" vertical="center"/>
    </xf>
    <xf numFmtId="0" fontId="0" fillId="0" borderId="0" xfId="0" applyFill="1" applyBorder="1" applyAlignment="1">
      <alignment vertical="center"/>
    </xf>
    <xf numFmtId="0" fontId="0" fillId="0" borderId="0" xfId="0" applyFont="1" applyFill="1"/>
    <xf numFmtId="176" fontId="0" fillId="0" borderId="0" xfId="0" applyNumberFormat="1" applyFont="1" applyFill="1" applyAlignment="1">
      <alignment horizontal="center"/>
    </xf>
    <xf numFmtId="176" fontId="0" fillId="0" borderId="0" xfId="0" applyNumberFormat="1" applyFont="1" applyFill="1" applyAlignment="1">
      <alignment horizontal="right"/>
    </xf>
    <xf numFmtId="179" fontId="0" fillId="0" borderId="0" xfId="0" applyNumberFormat="1" applyFill="1" applyAlignment="1">
      <alignment vertical="center"/>
    </xf>
    <xf numFmtId="0" fontId="2" fillId="0" borderId="0" xfId="0" applyNumberFormat="1" applyFont="1" applyFill="1" applyAlignment="1" applyProtection="1">
      <alignment horizontal="center" vertical="center"/>
    </xf>
    <xf numFmtId="176" fontId="2" fillId="0" borderId="0" xfId="0" applyNumberFormat="1" applyFont="1" applyFill="1" applyAlignment="1" applyProtection="1">
      <alignment horizontal="center" vertical="center"/>
    </xf>
    <xf numFmtId="176" fontId="2" fillId="0" borderId="0" xfId="0" applyNumberFormat="1" applyFont="1" applyFill="1" applyAlignment="1" applyProtection="1">
      <alignment horizontal="right" vertical="center"/>
    </xf>
    <xf numFmtId="179" fontId="2"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right" vertical="center"/>
    </xf>
    <xf numFmtId="176" fontId="1" fillId="0" borderId="0" xfId="0" applyNumberFormat="1" applyFont="1" applyFill="1" applyAlignment="1" applyProtection="1">
      <alignment horizontal="center" vertical="center"/>
    </xf>
    <xf numFmtId="176" fontId="1" fillId="0" borderId="0" xfId="0" applyNumberFormat="1" applyFont="1" applyFill="1" applyAlignment="1" applyProtection="1">
      <alignment horizontal="right" vertical="center"/>
    </xf>
    <xf numFmtId="179" fontId="1" fillId="0" borderId="0" xfId="0" applyNumberFormat="1" applyFont="1" applyFill="1" applyAlignment="1" applyProtection="1">
      <alignment horizontal="right" vertical="center"/>
    </xf>
    <xf numFmtId="0"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17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left" vertical="center"/>
    </xf>
    <xf numFmtId="176" fontId="1" fillId="0" borderId="1" xfId="0" applyNumberFormat="1" applyFont="1" applyFill="1" applyBorder="1" applyAlignment="1" applyProtection="1">
      <alignment horizontal="right" vertical="center" wrapText="1"/>
    </xf>
    <xf numFmtId="3" fontId="1" fillId="0" borderId="1" xfId="0" applyNumberFormat="1" applyFont="1" applyFill="1" applyBorder="1" applyAlignment="1">
      <alignment horizontal="right" vertical="center"/>
    </xf>
    <xf numFmtId="179" fontId="1" fillId="0" borderId="1" xfId="0" applyNumberFormat="1" applyFont="1" applyFill="1" applyBorder="1" applyAlignment="1">
      <alignment horizontal="right" vertical="center" wrapText="1"/>
    </xf>
    <xf numFmtId="0" fontId="1" fillId="0" borderId="1" xfId="0" applyNumberFormat="1" applyFont="1" applyFill="1" applyBorder="1" applyAlignment="1">
      <alignment horizontal="left" vertical="center"/>
    </xf>
    <xf numFmtId="0" fontId="4" fillId="0" borderId="1" xfId="0" applyNumberFormat="1" applyFont="1" applyFill="1" applyBorder="1" applyAlignment="1">
      <alignment vertical="center"/>
    </xf>
    <xf numFmtId="0" fontId="1" fillId="0" borderId="1" xfId="0" applyNumberFormat="1" applyFont="1" applyFill="1" applyBorder="1" applyAlignment="1">
      <alignment vertical="center"/>
    </xf>
    <xf numFmtId="176" fontId="4" fillId="0" borderId="1" xfId="0" applyNumberFormat="1" applyFont="1" applyFill="1" applyBorder="1" applyAlignment="1" applyProtection="1">
      <alignment horizontal="right" vertical="center" wrapText="1"/>
    </xf>
    <xf numFmtId="179" fontId="4" fillId="0" borderId="1" xfId="0"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wrapText="1"/>
    </xf>
    <xf numFmtId="176" fontId="4" fillId="0" borderId="1" xfId="0" applyNumberFormat="1" applyFont="1" applyFill="1" applyBorder="1" applyAlignment="1">
      <alignment horizontal="right" vertical="center" wrapText="1"/>
    </xf>
    <xf numFmtId="0" fontId="0" fillId="0" borderId="1" xfId="0" applyFont="1" applyFill="1" applyBorder="1" applyAlignment="1">
      <alignment horizontal="right" wrapText="1"/>
    </xf>
    <xf numFmtId="0" fontId="0" fillId="0" borderId="0" xfId="0" applyFont="1" applyFill="1" applyBorder="1"/>
    <xf numFmtId="176" fontId="0" fillId="0" borderId="1" xfId="0" applyNumberFormat="1" applyFont="1" applyFill="1" applyBorder="1" applyAlignment="1">
      <alignment horizontal="center"/>
    </xf>
    <xf numFmtId="179" fontId="0" fillId="0" borderId="1" xfId="0" applyNumberFormat="1" applyFont="1" applyFill="1" applyBorder="1" applyAlignment="1">
      <alignment vertical="center"/>
    </xf>
    <xf numFmtId="179" fontId="0" fillId="0" borderId="1" xfId="0" applyNumberFormat="1" applyFill="1" applyBorder="1" applyAlignment="1">
      <alignment vertical="center"/>
    </xf>
    <xf numFmtId="0" fontId="2" fillId="0" borderId="0" xfId="60" applyFont="1" applyFill="1" applyAlignment="1">
      <alignment horizontal="center" vertical="center" wrapText="1"/>
    </xf>
    <xf numFmtId="3" fontId="1" fillId="0" borderId="16" xfId="0" applyNumberFormat="1" applyFont="1" applyFill="1" applyBorder="1" applyAlignment="1">
      <alignment horizontal="right" vertical="center"/>
    </xf>
    <xf numFmtId="176" fontId="26" fillId="0" borderId="14" xfId="0" applyNumberFormat="1" applyFont="1" applyFill="1" applyBorder="1" applyAlignment="1" applyProtection="1">
      <alignment horizontal="right" vertical="center" wrapText="1"/>
    </xf>
    <xf numFmtId="2" fontId="13" fillId="0" borderId="14" xfId="0" applyNumberFormat="1" applyFont="1" applyFill="1" applyBorder="1" applyAlignment="1" applyProtection="1">
      <alignment horizontal="right" vertical="center" wrapText="1"/>
    </xf>
    <xf numFmtId="179" fontId="15" fillId="0" borderId="14" xfId="0" applyNumberFormat="1" applyFont="1" applyFill="1" applyBorder="1" applyAlignment="1" applyProtection="1">
      <alignment horizontal="right" vertical="center" wrapText="1"/>
    </xf>
    <xf numFmtId="176" fontId="26" fillId="0" borderId="1" xfId="0" applyNumberFormat="1" applyFont="1" applyFill="1" applyBorder="1" applyAlignment="1">
      <alignment horizontal="right" vertical="center" wrapText="1"/>
    </xf>
    <xf numFmtId="179" fontId="0" fillId="0" borderId="1" xfId="0" applyNumberFormat="1" applyFont="1" applyFill="1" applyBorder="1" applyAlignment="1">
      <alignment horizontal="right"/>
    </xf>
    <xf numFmtId="176" fontId="26" fillId="0" borderId="15" xfId="0" applyNumberFormat="1" applyFont="1" applyFill="1" applyBorder="1" applyAlignment="1">
      <alignment horizontal="right" vertical="center" wrapText="1"/>
    </xf>
    <xf numFmtId="179" fontId="27" fillId="0" borderId="1" xfId="0" applyNumberFormat="1" applyFont="1" applyFill="1" applyBorder="1" applyAlignment="1">
      <alignment horizontal="right"/>
    </xf>
    <xf numFmtId="176" fontId="5" fillId="0" borderId="1" xfId="0" applyNumberFormat="1" applyFont="1" applyFill="1" applyBorder="1" applyAlignment="1">
      <alignment horizontal="right" vertical="center" wrapText="1"/>
    </xf>
    <xf numFmtId="179" fontId="0" fillId="0" borderId="14" xfId="0" applyNumberFormat="1" applyFont="1" applyFill="1" applyBorder="1" applyAlignment="1">
      <alignment horizontal="right" vertical="center"/>
    </xf>
    <xf numFmtId="176" fontId="28" fillId="0" borderId="1" xfId="0" applyNumberFormat="1" applyFont="1" applyFill="1" applyBorder="1" applyAlignment="1">
      <alignment horizontal="right" vertical="center" wrapText="1"/>
    </xf>
    <xf numFmtId="179" fontId="13" fillId="0" borderId="1" xfId="0" applyNumberFormat="1" applyFont="1" applyFill="1" applyBorder="1" applyAlignment="1" applyProtection="1">
      <alignment horizontal="right" vertical="center" wrapText="1"/>
    </xf>
    <xf numFmtId="3" fontId="15" fillId="0" borderId="1" xfId="0" applyNumberFormat="1" applyFont="1" applyFill="1" applyBorder="1" applyAlignment="1" applyProtection="1">
      <alignment vertical="center"/>
    </xf>
    <xf numFmtId="3" fontId="15" fillId="0" borderId="1" xfId="0" applyNumberFormat="1" applyFont="1" applyFill="1" applyBorder="1" applyAlignment="1" applyProtection="1">
      <alignment vertical="center" wrapText="1"/>
    </xf>
    <xf numFmtId="0" fontId="20" fillId="0" borderId="1" xfId="83" applyFont="1" applyBorder="1" applyAlignment="1">
      <alignment vertical="center" wrapText="1"/>
    </xf>
    <xf numFmtId="179" fontId="20" fillId="0" borderId="1" xfId="82" applyNumberFormat="1" applyFont="1" applyBorder="1" applyAlignment="1">
      <alignment vertical="center"/>
    </xf>
    <xf numFmtId="0" fontId="15" fillId="0" borderId="1" xfId="0" applyNumberFormat="1" applyFont="1" applyFill="1" applyBorder="1" applyAlignment="1" applyProtection="1">
      <alignment horizontal="left" vertical="center" wrapText="1"/>
    </xf>
    <xf numFmtId="176" fontId="26" fillId="0" borderId="1" xfId="0" applyNumberFormat="1" applyFont="1" applyFill="1" applyBorder="1" applyAlignment="1" applyProtection="1">
      <alignment horizontal="right" vertical="center" wrapText="1"/>
    </xf>
    <xf numFmtId="176" fontId="26" fillId="0" borderId="1" xfId="83" applyNumberFormat="1" applyFont="1" applyBorder="1" applyAlignment="1">
      <alignment horizontal="right" vertical="center" wrapText="1"/>
    </xf>
    <xf numFmtId="179" fontId="26" fillId="0" borderId="1" xfId="83" applyNumberFormat="1" applyFont="1" applyBorder="1" applyAlignment="1">
      <alignment horizontal="right" vertical="center"/>
    </xf>
    <xf numFmtId="176" fontId="28" fillId="0" borderId="1" xfId="0" applyNumberFormat="1" applyFont="1" applyFill="1" applyBorder="1" applyAlignment="1" applyProtection="1">
      <alignment horizontal="right" vertical="center" wrapText="1"/>
    </xf>
    <xf numFmtId="3" fontId="13" fillId="0" borderId="1" xfId="0" applyNumberFormat="1" applyFont="1" applyFill="1" applyBorder="1" applyAlignment="1" applyProtection="1">
      <alignment horizontal="center" vertical="center"/>
    </xf>
    <xf numFmtId="179" fontId="23" fillId="0" borderId="1" xfId="82" applyNumberFormat="1" applyFont="1" applyBorder="1" applyAlignment="1">
      <alignment vertical="center"/>
    </xf>
    <xf numFmtId="0" fontId="0" fillId="0" borderId="0" xfId="0" applyAlignment="1">
      <alignment horizontal="left"/>
    </xf>
    <xf numFmtId="0" fontId="0" fillId="0" borderId="0" xfId="0" applyAlignment="1">
      <alignment horizontal="right"/>
    </xf>
    <xf numFmtId="179" fontId="13" fillId="0" borderId="14" xfId="0" applyNumberFormat="1" applyFont="1" applyFill="1" applyBorder="1" applyAlignment="1" applyProtection="1">
      <alignment horizontal="right" vertical="center" wrapText="1"/>
    </xf>
    <xf numFmtId="49" fontId="13" fillId="0" borderId="13" xfId="60" applyNumberFormat="1" applyFont="1" applyFill="1" applyBorder="1" applyAlignment="1" applyProtection="1">
      <alignment horizontal="left" vertical="center"/>
    </xf>
    <xf numFmtId="49" fontId="15" fillId="0" borderId="13" xfId="60" applyNumberFormat="1" applyFont="1" applyFill="1" applyBorder="1" applyAlignment="1" applyProtection="1">
      <alignment horizontal="left" vertical="center"/>
    </xf>
    <xf numFmtId="177" fontId="0" fillId="0" borderId="1" xfId="55" applyNumberFormat="1" applyFont="1" applyFill="1" applyBorder="1" applyAlignment="1">
      <alignment horizontal="right" vertical="center" wrapText="1"/>
    </xf>
    <xf numFmtId="176" fontId="26" fillId="0" borderId="1" xfId="55" applyNumberFormat="1" applyFont="1" applyFill="1" applyBorder="1" applyAlignment="1">
      <alignment horizontal="right" vertical="center" wrapText="1"/>
    </xf>
    <xf numFmtId="49" fontId="13" fillId="0" borderId="1" xfId="60" applyNumberFormat="1" applyFont="1" applyFill="1" applyBorder="1" applyAlignment="1" applyProtection="1">
      <alignment horizontal="center" vertical="center"/>
    </xf>
    <xf numFmtId="0" fontId="2" fillId="0" borderId="0" xfId="60" applyFont="1" applyAlignment="1">
      <alignment horizontal="center" vertical="center" wrapText="1"/>
    </xf>
    <xf numFmtId="179" fontId="28" fillId="0" borderId="1" xfId="83" applyNumberFormat="1" applyFont="1" applyBorder="1" applyAlignment="1">
      <alignment horizontal="right" vertical="center"/>
    </xf>
    <xf numFmtId="3" fontId="13" fillId="0" borderId="1" xfId="0" applyNumberFormat="1" applyFont="1" applyFill="1" applyBorder="1" applyAlignment="1" applyProtection="1">
      <alignment vertical="center"/>
    </xf>
    <xf numFmtId="3" fontId="15" fillId="0" borderId="1" xfId="0" applyNumberFormat="1" applyFont="1" applyFill="1" applyBorder="1" applyAlignment="1" applyProtection="1">
      <alignment horizontal="left" vertical="center"/>
    </xf>
    <xf numFmtId="0" fontId="15" fillId="0" borderId="0" xfId="0" applyFont="1" applyFill="1" applyBorder="1" applyAlignment="1">
      <alignment horizontal="left"/>
    </xf>
    <xf numFmtId="0" fontId="23" fillId="0" borderId="1" xfId="0" applyFont="1" applyFill="1" applyBorder="1" applyAlignment="1">
      <alignment horizontal="center" vertical="center"/>
    </xf>
    <xf numFmtId="49" fontId="15" fillId="0" borderId="1" xfId="0" applyNumberFormat="1" applyFont="1" applyFill="1" applyBorder="1" applyAlignment="1" applyProtection="1">
      <alignment horizontal="left" vertical="center" wrapText="1" indent="2"/>
    </xf>
    <xf numFmtId="0" fontId="29" fillId="0" borderId="1" xfId="0" applyFont="1" applyBorder="1" applyAlignment="1">
      <alignment horizontal="right" vertical="center"/>
    </xf>
    <xf numFmtId="0" fontId="24" fillId="0" borderId="1" xfId="0" applyFont="1" applyFill="1" applyBorder="1" applyAlignment="1">
      <alignment horizontal="right" vertical="center"/>
    </xf>
    <xf numFmtId="0" fontId="0" fillId="0" borderId="0" xfId="0" applyFont="1"/>
    <xf numFmtId="49" fontId="15" fillId="0" borderId="1" xfId="0" applyNumberFormat="1" applyFont="1" applyFill="1" applyBorder="1" applyAlignment="1" applyProtection="1">
      <alignment horizontal="left" vertical="center" wrapText="1" indent="1"/>
    </xf>
    <xf numFmtId="2" fontId="15" fillId="0" borderId="1" xfId="0" applyNumberFormat="1" applyFont="1" applyFill="1" applyBorder="1" applyAlignment="1" applyProtection="1">
      <alignment vertical="center" wrapText="1"/>
    </xf>
    <xf numFmtId="180" fontId="15" fillId="0" borderId="1" xfId="60" applyNumberFormat="1" applyFont="1" applyFill="1" applyBorder="1" applyAlignment="1" applyProtection="1">
      <alignment vertical="center" wrapText="1"/>
    </xf>
    <xf numFmtId="49" fontId="15" fillId="0" borderId="1" xfId="0" applyNumberFormat="1" applyFont="1" applyFill="1" applyBorder="1" applyAlignment="1" applyProtection="1">
      <alignment horizontal="left" vertical="center" wrapText="1" indent="3"/>
    </xf>
    <xf numFmtId="0" fontId="15" fillId="0" borderId="1" xfId="0" applyFont="1" applyFill="1" applyBorder="1" applyAlignment="1"/>
    <xf numFmtId="2" fontId="15" fillId="0" borderId="1" xfId="0" applyNumberFormat="1" applyFont="1" applyFill="1" applyBorder="1" applyAlignment="1" applyProtection="1">
      <alignment horizontal="center" vertical="center" wrapText="1"/>
    </xf>
    <xf numFmtId="179" fontId="13" fillId="0" borderId="1" xfId="0" applyNumberFormat="1" applyFont="1" applyFill="1" applyBorder="1" applyAlignment="1" applyProtection="1">
      <alignment horizontal="center" vertical="center" wrapText="1"/>
    </xf>
    <xf numFmtId="1" fontId="15" fillId="0" borderId="1" xfId="79" applyNumberFormat="1" applyFont="1" applyFill="1" applyBorder="1" applyAlignment="1" applyProtection="1">
      <alignment vertical="center"/>
      <protection locked="0"/>
    </xf>
    <xf numFmtId="0" fontId="15" fillId="0" borderId="1" xfId="79" applyFont="1" applyFill="1" applyBorder="1" applyAlignment="1">
      <alignment vertical="center"/>
    </xf>
    <xf numFmtId="179" fontId="15" fillId="0" borderId="1" xfId="0" applyNumberFormat="1" applyFont="1" applyFill="1" applyBorder="1" applyAlignment="1" applyProtection="1">
      <alignment horizontal="right" vertical="center"/>
    </xf>
    <xf numFmtId="1" fontId="15" fillId="0" borderId="1" xfId="79" applyNumberFormat="1" applyFont="1" applyFill="1" applyBorder="1" applyAlignment="1" applyProtection="1">
      <alignment horizontal="left" vertical="center"/>
      <protection locked="0"/>
    </xf>
    <xf numFmtId="0" fontId="15" fillId="0" borderId="1" xfId="79" applyNumberFormat="1" applyFont="1" applyFill="1" applyBorder="1" applyAlignment="1" applyProtection="1">
      <alignment vertical="center"/>
      <protection locked="0"/>
    </xf>
    <xf numFmtId="3" fontId="15" fillId="0" borderId="1" xfId="79" applyNumberFormat="1" applyFont="1" applyFill="1" applyBorder="1" applyAlignment="1" applyProtection="1">
      <alignment vertical="center"/>
    </xf>
    <xf numFmtId="0" fontId="15" fillId="0" borderId="1" xfId="0" applyFont="1" applyBorder="1" applyAlignment="1">
      <alignment horizontal="center"/>
    </xf>
    <xf numFmtId="0" fontId="0" fillId="0" borderId="0" xfId="0" applyBorder="1"/>
    <xf numFmtId="0" fontId="0" fillId="0" borderId="0" xfId="0" applyFont="1" applyBorder="1"/>
    <xf numFmtId="1" fontId="13" fillId="0" borderId="1" xfId="79" applyNumberFormat="1" applyFont="1" applyFill="1" applyBorder="1" applyAlignment="1" applyProtection="1">
      <alignment horizontal="left" vertical="center"/>
      <protection locked="0"/>
    </xf>
    <xf numFmtId="3" fontId="13" fillId="0" borderId="1" xfId="0" applyNumberFormat="1" applyFont="1" applyFill="1" applyBorder="1" applyAlignment="1" applyProtection="1">
      <alignment horizontal="right" vertical="center"/>
    </xf>
    <xf numFmtId="179" fontId="13" fillId="0" borderId="1" xfId="0" applyNumberFormat="1" applyFont="1" applyFill="1" applyBorder="1" applyAlignment="1" applyProtection="1">
      <alignment horizontal="right" vertical="center"/>
    </xf>
    <xf numFmtId="3" fontId="13" fillId="0" borderId="0" xfId="0" applyNumberFormat="1" applyFont="1" applyFill="1" applyBorder="1" applyAlignment="1" applyProtection="1">
      <alignment horizontal="right" vertical="center"/>
    </xf>
    <xf numFmtId="3" fontId="15" fillId="0" borderId="0" xfId="0" applyNumberFormat="1" applyFont="1" applyFill="1" applyBorder="1" applyAlignment="1" applyProtection="1">
      <alignment horizontal="right" vertical="center"/>
    </xf>
    <xf numFmtId="1" fontId="13" fillId="0" borderId="1" xfId="79" applyNumberFormat="1" applyFont="1" applyFill="1" applyBorder="1" applyAlignment="1" applyProtection="1">
      <alignment vertical="center"/>
      <protection locked="0"/>
    </xf>
    <xf numFmtId="3" fontId="13" fillId="0" borderId="1" xfId="79" applyNumberFormat="1" applyFont="1" applyFill="1" applyBorder="1" applyAlignment="1" applyProtection="1">
      <alignment vertical="center"/>
    </xf>
    <xf numFmtId="0" fontId="13" fillId="0" borderId="1" xfId="79" applyFont="1" applyFill="1" applyBorder="1" applyAlignment="1">
      <alignment vertical="center"/>
    </xf>
    <xf numFmtId="0" fontId="13" fillId="0" borderId="1" xfId="0" applyFont="1" applyBorder="1" applyAlignment="1">
      <alignment horizontal="center"/>
    </xf>
    <xf numFmtId="0" fontId="0" fillId="0" borderId="0" xfId="0" applyFill="1" applyAlignment="1">
      <alignment wrapText="1"/>
    </xf>
    <xf numFmtId="0" fontId="0" fillId="0" borderId="0" xfId="0" applyFill="1" applyAlignment="1">
      <alignment horizontal="center" vertical="center"/>
    </xf>
    <xf numFmtId="179" fontId="0" fillId="0" borderId="0" xfId="0" applyNumberFormat="1" applyFill="1" applyAlignment="1">
      <alignment horizontal="center"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179" fontId="1" fillId="0" borderId="0" xfId="0" applyNumberFormat="1" applyFont="1" applyFill="1" applyAlignment="1">
      <alignment horizontal="center" vertical="center"/>
    </xf>
    <xf numFmtId="0" fontId="1" fillId="0" borderId="1" xfId="0" applyNumberFormat="1" applyFont="1" applyFill="1" applyBorder="1" applyAlignment="1" applyProtection="1">
      <alignment horizontal="left" vertical="center"/>
    </xf>
    <xf numFmtId="176" fontId="30" fillId="0" borderId="1" xfId="0" applyNumberFormat="1" applyFont="1" applyFill="1" applyBorder="1" applyAlignment="1">
      <alignment horizontal="center" vertical="center"/>
    </xf>
    <xf numFmtId="179" fontId="1"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0" fontId="1" fillId="0" borderId="1" xfId="0" applyNumberFormat="1" applyFont="1" applyFill="1" applyBorder="1" applyAlignment="1" applyProtection="1">
      <alignment vertical="center"/>
    </xf>
    <xf numFmtId="176" fontId="1" fillId="0" borderId="1" xfId="0" applyNumberFormat="1" applyFont="1" applyFill="1" applyBorder="1" applyAlignment="1" applyProtection="1">
      <alignment horizontal="center" vertical="center"/>
    </xf>
    <xf numFmtId="176" fontId="0" fillId="0" borderId="0" xfId="0" applyNumberFormat="1" applyFill="1" applyBorder="1" applyAlignment="1">
      <alignment horizontal="center" vertical="center"/>
    </xf>
    <xf numFmtId="179" fontId="0" fillId="0" borderId="0" xfId="0" applyNumberFormat="1" applyFill="1" applyBorder="1" applyAlignment="1">
      <alignment horizontal="center"/>
    </xf>
    <xf numFmtId="0" fontId="2" fillId="0" borderId="0" xfId="0" applyNumberFormat="1" applyFont="1" applyFill="1" applyBorder="1" applyAlignment="1" applyProtection="1">
      <alignment horizontal="center" vertical="center"/>
    </xf>
    <xf numFmtId="176" fontId="2" fillId="0" borderId="0" xfId="0" applyNumberFormat="1" applyFont="1" applyFill="1" applyBorder="1" applyAlignment="1" applyProtection="1">
      <alignment horizontal="center" vertical="center"/>
    </xf>
    <xf numFmtId="179" fontId="2"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center"/>
    </xf>
    <xf numFmtId="176" fontId="1" fillId="0" borderId="0" xfId="0" applyNumberFormat="1" applyFont="1" applyFill="1" applyBorder="1" applyAlignment="1" applyProtection="1">
      <alignment horizontal="center" vertical="center"/>
    </xf>
    <xf numFmtId="179" fontId="1" fillId="0" borderId="0" xfId="0" applyNumberFormat="1" applyFont="1" applyFill="1" applyBorder="1" applyAlignment="1" applyProtection="1">
      <alignment horizontal="center" vertical="center"/>
    </xf>
    <xf numFmtId="0" fontId="4" fillId="0" borderId="16"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9" fontId="31" fillId="0" borderId="1" xfId="0" applyNumberFormat="1" applyFont="1" applyFill="1" applyBorder="1" applyAlignment="1" applyProtection="1">
      <alignment horizontal="center" vertical="center" wrapText="1"/>
    </xf>
    <xf numFmtId="176" fontId="1" fillId="0" borderId="16" xfId="0" applyNumberFormat="1" applyFont="1" applyFill="1" applyBorder="1" applyAlignment="1">
      <alignment horizontal="center" vertical="center"/>
    </xf>
    <xf numFmtId="179" fontId="1" fillId="0" borderId="1" xfId="0" applyNumberFormat="1" applyFont="1" applyFill="1" applyBorder="1" applyAlignment="1" applyProtection="1">
      <alignment horizontal="center"/>
    </xf>
    <xf numFmtId="0" fontId="4" fillId="0" borderId="16" xfId="0" applyNumberFormat="1" applyFont="1" applyFill="1" applyBorder="1" applyAlignment="1">
      <alignment horizontal="left" vertical="center"/>
    </xf>
    <xf numFmtId="176" fontId="1" fillId="0" borderId="17" xfId="0" applyNumberFormat="1" applyFont="1" applyFill="1" applyBorder="1" applyAlignment="1">
      <alignment horizontal="center" vertical="center"/>
    </xf>
    <xf numFmtId="0" fontId="4" fillId="0" borderId="18" xfId="0" applyNumberFormat="1" applyFont="1" applyFill="1" applyBorder="1" applyAlignment="1">
      <alignment horizontal="left" vertical="center"/>
    </xf>
    <xf numFmtId="176" fontId="1" fillId="0" borderId="19" xfId="0" applyNumberFormat="1" applyFont="1" applyFill="1" applyBorder="1" applyAlignment="1">
      <alignment horizontal="center" vertical="center"/>
    </xf>
    <xf numFmtId="0" fontId="4" fillId="0" borderId="16" xfId="0" applyNumberFormat="1" applyFont="1" applyFill="1" applyBorder="1" applyAlignment="1">
      <alignment vertical="center"/>
    </xf>
    <xf numFmtId="0" fontId="1" fillId="0" borderId="16" xfId="0" applyNumberFormat="1" applyFont="1" applyFill="1" applyBorder="1" applyAlignment="1">
      <alignment vertical="center"/>
    </xf>
    <xf numFmtId="0" fontId="1" fillId="0" borderId="17" xfId="0" applyNumberFormat="1" applyFont="1" applyFill="1" applyBorder="1" applyAlignment="1">
      <alignment horizontal="left" vertical="center"/>
    </xf>
    <xf numFmtId="0" fontId="4" fillId="0" borderId="17" xfId="0" applyNumberFormat="1" applyFont="1" applyFill="1" applyBorder="1" applyAlignment="1">
      <alignment horizontal="left" vertical="center"/>
    </xf>
    <xf numFmtId="0" fontId="1" fillId="0" borderId="18" xfId="0" applyNumberFormat="1" applyFont="1" applyFill="1" applyBorder="1" applyAlignment="1">
      <alignment horizontal="left" vertical="center"/>
    </xf>
    <xf numFmtId="0" fontId="32" fillId="0" borderId="0" xfId="0" applyFont="1" applyAlignment="1">
      <alignment vertical="center"/>
    </xf>
    <xf numFmtId="0" fontId="32" fillId="0" borderId="0" xfId="0" applyFont="1" applyAlignment="1" applyProtection="1">
      <alignment vertical="center"/>
      <protection locked="0"/>
    </xf>
    <xf numFmtId="181" fontId="0" fillId="0" borderId="0" xfId="0" applyNumberFormat="1" applyFill="1"/>
    <xf numFmtId="181" fontId="0" fillId="0" borderId="0" xfId="0" applyNumberFormat="1" applyFill="1" applyAlignment="1">
      <alignment horizontal="center"/>
    </xf>
    <xf numFmtId="1" fontId="12" fillId="0" borderId="0" xfId="0" applyNumberFormat="1" applyFont="1" applyFill="1" applyAlignment="1">
      <alignment vertical="center" wrapText="1"/>
    </xf>
    <xf numFmtId="181" fontId="12" fillId="0" borderId="0" xfId="0" applyNumberFormat="1" applyFont="1" applyFill="1" applyAlignment="1">
      <alignment vertical="center" wrapText="1"/>
    </xf>
    <xf numFmtId="181" fontId="32" fillId="0" borderId="0" xfId="0" applyNumberFormat="1" applyFont="1" applyFill="1" applyAlignment="1">
      <alignment horizontal="center" vertical="center" wrapText="1"/>
    </xf>
    <xf numFmtId="181" fontId="32" fillId="0" borderId="0" xfId="0" applyNumberFormat="1" applyFont="1" applyFill="1" applyAlignment="1">
      <alignment horizontal="center" vertical="center"/>
    </xf>
    <xf numFmtId="1" fontId="33" fillId="0" borderId="0" xfId="0" applyNumberFormat="1" applyFont="1" applyFill="1" applyAlignment="1" applyProtection="1">
      <alignment horizontal="center" vertical="center"/>
      <protection locked="0"/>
    </xf>
    <xf numFmtId="0" fontId="1" fillId="0" borderId="1" xfId="0" applyNumberFormat="1" applyFont="1" applyFill="1" applyBorder="1" applyAlignment="1" applyProtection="1">
      <alignment horizontal="center" vertical="center" wrapText="1"/>
    </xf>
    <xf numFmtId="181"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left" vertical="center" wrapText="1"/>
    </xf>
    <xf numFmtId="3" fontId="1" fillId="0" borderId="1" xfId="0" applyNumberFormat="1" applyFont="1" applyFill="1" applyBorder="1" applyAlignment="1" applyProtection="1">
      <alignment horizontal="left" vertical="center" wrapText="1"/>
    </xf>
    <xf numFmtId="0" fontId="32" fillId="0" borderId="1" xfId="0" applyNumberFormat="1" applyFont="1" applyFill="1" applyBorder="1" applyAlignment="1" applyProtection="1">
      <alignment horizontal="left" vertical="center" wrapText="1"/>
    </xf>
    <xf numFmtId="3" fontId="32" fillId="0" borderId="1" xfId="0" applyNumberFormat="1" applyFont="1" applyFill="1" applyBorder="1" applyAlignment="1" applyProtection="1">
      <alignment horizontal="left" vertical="center" wrapText="1"/>
    </xf>
    <xf numFmtId="0" fontId="32" fillId="0" borderId="1" xfId="0" applyNumberFormat="1" applyFont="1" applyFill="1" applyBorder="1" applyAlignment="1" applyProtection="1">
      <alignment wrapText="1"/>
    </xf>
    <xf numFmtId="0" fontId="34" fillId="0" borderId="0" xfId="0" applyFont="1" applyAlignment="1">
      <alignment vertical="center"/>
    </xf>
    <xf numFmtId="1" fontId="32" fillId="0" borderId="0" xfId="0" applyNumberFormat="1" applyFont="1" applyAlignment="1">
      <alignment vertical="center" wrapText="1"/>
    </xf>
    <xf numFmtId="1" fontId="32" fillId="0" borderId="0" xfId="0" applyNumberFormat="1" applyFont="1" applyAlignment="1">
      <alignment vertical="center"/>
    </xf>
    <xf numFmtId="0" fontId="32" fillId="0" borderId="0" xfId="0" applyNumberFormat="1" applyFont="1" applyAlignment="1">
      <alignment horizontal="center" vertical="center"/>
    </xf>
    <xf numFmtId="1" fontId="12" fillId="0" borderId="0" xfId="0" applyNumberFormat="1" applyFont="1" applyAlignment="1">
      <alignment vertical="center" wrapText="1"/>
    </xf>
    <xf numFmtId="1" fontId="35" fillId="0" borderId="0" xfId="0" applyNumberFormat="1" applyFont="1" applyAlignment="1">
      <alignment vertical="center"/>
    </xf>
    <xf numFmtId="1" fontId="33" fillId="0" borderId="0" xfId="0" applyNumberFormat="1" applyFont="1" applyAlignment="1" applyProtection="1">
      <alignment horizontal="center" vertical="center"/>
      <protection locked="0"/>
    </xf>
    <xf numFmtId="1" fontId="1" fillId="0" borderId="12" xfId="0" applyNumberFormat="1" applyFont="1" applyBorder="1" applyAlignment="1">
      <alignment horizontal="right" vertical="center"/>
    </xf>
    <xf numFmtId="1" fontId="32" fillId="0" borderId="12" xfId="0" applyNumberFormat="1" applyFont="1" applyBorder="1" applyAlignment="1">
      <alignment horizontal="right" vertical="center"/>
    </xf>
    <xf numFmtId="0" fontId="1" fillId="0" borderId="1" xfId="0" applyFont="1" applyBorder="1" applyAlignment="1">
      <alignment horizontal="center" vertical="center" wrapText="1"/>
    </xf>
    <xf numFmtId="0" fontId="32" fillId="0" borderId="1" xfId="0" applyFont="1" applyBorder="1" applyAlignment="1">
      <alignment horizontal="center" vertical="center"/>
    </xf>
    <xf numFmtId="0" fontId="1" fillId="0" borderId="14"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2" fillId="0" borderId="20" xfId="0" applyNumberFormat="1" applyFont="1" applyBorder="1" applyAlignment="1">
      <alignment horizontal="center" vertical="center" wrapText="1"/>
    </xf>
    <xf numFmtId="0" fontId="1" fillId="0" borderId="20" xfId="0" applyNumberFormat="1" applyFont="1" applyBorder="1" applyAlignment="1">
      <alignment horizontal="center" vertical="center" wrapText="1"/>
    </xf>
    <xf numFmtId="0" fontId="3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81" fontId="32" fillId="0" borderId="1" xfId="0" applyNumberFormat="1" applyFont="1" applyBorder="1" applyAlignment="1">
      <alignment horizontal="center" vertical="center" wrapText="1"/>
    </xf>
    <xf numFmtId="0" fontId="36" fillId="0" borderId="1" xfId="0" applyNumberFormat="1" applyFont="1" applyBorder="1" applyAlignment="1">
      <alignment horizontal="center" vertical="center" wrapText="1"/>
    </xf>
    <xf numFmtId="0" fontId="37" fillId="0" borderId="1" xfId="0" applyNumberFormat="1" applyFont="1" applyBorder="1" applyAlignment="1" applyProtection="1">
      <alignment horizontal="center" vertical="center"/>
      <protection locked="0"/>
    </xf>
    <xf numFmtId="1" fontId="4" fillId="0" borderId="1" xfId="0" applyNumberFormat="1" applyFont="1" applyBorder="1" applyAlignment="1" applyProtection="1">
      <alignment vertical="center" wrapText="1"/>
      <protection locked="0"/>
    </xf>
    <xf numFmtId="3" fontId="32" fillId="2" borderId="1" xfId="0" applyNumberFormat="1" applyFont="1" applyFill="1" applyBorder="1" applyAlignment="1" applyProtection="1">
      <alignment horizontal="right" vertical="center"/>
    </xf>
    <xf numFmtId="0" fontId="32" fillId="0" borderId="1" xfId="0" applyNumberFormat="1" applyFont="1" applyBorder="1" applyAlignment="1" applyProtection="1">
      <alignment horizontal="center" vertical="center"/>
      <protection locked="0"/>
    </xf>
    <xf numFmtId="1" fontId="34" fillId="0" borderId="1" xfId="0" applyNumberFormat="1" applyFont="1" applyBorder="1" applyAlignment="1" applyProtection="1">
      <alignment vertical="center" wrapText="1"/>
      <protection locked="0"/>
    </xf>
    <xf numFmtId="1" fontId="32" fillId="0" borderId="1" xfId="0" applyNumberFormat="1" applyFont="1" applyBorder="1" applyAlignment="1" applyProtection="1">
      <alignment vertical="center" wrapText="1"/>
      <protection locked="0"/>
    </xf>
    <xf numFmtId="0" fontId="32" fillId="0" borderId="1" xfId="0" applyNumberFormat="1" applyFont="1" applyFill="1" applyBorder="1" applyAlignment="1" applyProtection="1">
      <alignment horizontal="center" vertical="center"/>
      <protection locked="0"/>
    </xf>
    <xf numFmtId="3" fontId="32" fillId="2" borderId="14" xfId="0" applyNumberFormat="1" applyFont="1" applyFill="1" applyBorder="1" applyAlignment="1" applyProtection="1">
      <alignment horizontal="right" vertical="center"/>
    </xf>
    <xf numFmtId="1" fontId="32" fillId="0" borderId="1" xfId="0" applyNumberFormat="1" applyFont="1" applyBorder="1" applyAlignment="1">
      <alignment vertical="center" wrapText="1"/>
    </xf>
    <xf numFmtId="1" fontId="34" fillId="0" borderId="1" xfId="0" applyNumberFormat="1" applyFont="1" applyBorder="1" applyAlignment="1">
      <alignment vertical="center" wrapText="1"/>
    </xf>
    <xf numFmtId="1" fontId="38" fillId="0" borderId="1" xfId="0" applyNumberFormat="1" applyFont="1" applyBorder="1" applyAlignment="1">
      <alignment vertical="center" wrapText="1"/>
    </xf>
    <xf numFmtId="0" fontId="36" fillId="0" borderId="1" xfId="0" applyNumberFormat="1" applyFont="1" applyBorder="1" applyAlignment="1" applyProtection="1">
      <alignment horizontal="center" vertical="center"/>
      <protection locked="0"/>
    </xf>
    <xf numFmtId="1" fontId="39" fillId="0" borderId="1" xfId="0" applyNumberFormat="1" applyFont="1" applyBorder="1" applyAlignment="1">
      <alignment vertical="center" wrapText="1"/>
    </xf>
    <xf numFmtId="1" fontId="36" fillId="0" borderId="1" xfId="0" applyNumberFormat="1" applyFont="1" applyBorder="1" applyAlignment="1">
      <alignment vertical="center" wrapText="1"/>
    </xf>
    <xf numFmtId="1" fontId="4" fillId="0" borderId="1" xfId="0" applyNumberFormat="1" applyFont="1" applyBorder="1" applyAlignment="1">
      <alignment vertical="center" wrapText="1"/>
    </xf>
    <xf numFmtId="3" fontId="1" fillId="2" borderId="1" xfId="0" applyNumberFormat="1" applyFont="1" applyFill="1" applyBorder="1" applyAlignment="1" applyProtection="1">
      <alignment horizontal="right" vertical="center"/>
    </xf>
    <xf numFmtId="1" fontId="40" fillId="0" borderId="1" xfId="0" applyNumberFormat="1" applyFont="1" applyBorder="1" applyAlignment="1">
      <alignment vertical="center" wrapText="1"/>
    </xf>
    <xf numFmtId="1" fontId="37" fillId="0" borderId="1" xfId="0" applyNumberFormat="1" applyFont="1" applyBorder="1" applyAlignment="1">
      <alignment vertical="center" wrapText="1"/>
    </xf>
    <xf numFmtId="3" fontId="38" fillId="0" borderId="1" xfId="0" applyNumberFormat="1" applyFont="1" applyFill="1" applyBorder="1" applyAlignment="1" applyProtection="1">
      <alignment vertical="center"/>
    </xf>
    <xf numFmtId="3" fontId="38" fillId="0" borderId="1" xfId="0" applyNumberFormat="1" applyFont="1" applyFill="1" applyBorder="1" applyAlignment="1" applyProtection="1">
      <alignment horizontal="left" vertical="center"/>
    </xf>
    <xf numFmtId="3" fontId="41" fillId="0" borderId="1" xfId="0" applyNumberFormat="1" applyFont="1" applyFill="1" applyBorder="1" applyAlignment="1" applyProtection="1">
      <alignment horizontal="left" vertical="center"/>
    </xf>
    <xf numFmtId="0" fontId="42" fillId="0" borderId="0" xfId="0" applyFont="1" applyFill="1" applyBorder="1" applyAlignment="1">
      <alignment horizontal="right"/>
    </xf>
    <xf numFmtId="0" fontId="43" fillId="0" borderId="0" xfId="60" applyFont="1" applyAlignment="1">
      <alignment horizontal="right" wrapText="1"/>
    </xf>
    <xf numFmtId="2" fontId="15" fillId="0" borderId="0" xfId="0" applyNumberFormat="1" applyFont="1" applyFill="1" applyBorder="1" applyAlignment="1">
      <alignment horizontal="right" vertical="center"/>
    </xf>
    <xf numFmtId="2" fontId="44" fillId="0" borderId="0" xfId="0" applyNumberFormat="1" applyFont="1" applyFill="1" applyBorder="1" applyAlignment="1">
      <alignment horizontal="right"/>
    </xf>
    <xf numFmtId="2" fontId="31" fillId="0" borderId="1" xfId="0" applyNumberFormat="1" applyFont="1" applyFill="1" applyBorder="1" applyAlignment="1" applyProtection="1">
      <alignment horizontal="center" vertical="center" wrapText="1"/>
    </xf>
    <xf numFmtId="2" fontId="31" fillId="0" borderId="1" xfId="0" applyNumberFormat="1" applyFont="1" applyFill="1" applyBorder="1" applyAlignment="1" applyProtection="1">
      <alignment horizontal="right" vertical="center" wrapText="1"/>
    </xf>
    <xf numFmtId="0" fontId="15" fillId="0" borderId="1" xfId="80" applyFont="1" applyFill="1" applyBorder="1" applyAlignment="1" applyProtection="1">
      <alignment vertical="center"/>
      <protection locked="0"/>
    </xf>
    <xf numFmtId="176" fontId="45" fillId="0" borderId="1" xfId="0" applyNumberFormat="1" applyFont="1" applyFill="1" applyBorder="1" applyAlignment="1">
      <alignment horizontal="center" vertical="center" wrapText="1"/>
    </xf>
    <xf numFmtId="176" fontId="46" fillId="0" borderId="1" xfId="0" applyNumberFormat="1" applyFont="1" applyFill="1" applyBorder="1" applyAlignment="1">
      <alignment horizontal="center" vertical="center" wrapText="1"/>
    </xf>
    <xf numFmtId="179" fontId="42" fillId="0" borderId="1" xfId="3" applyNumberFormat="1" applyFont="1" applyBorder="1" applyAlignment="1">
      <alignment horizontal="center" vertical="center"/>
    </xf>
    <xf numFmtId="176" fontId="42" fillId="0" borderId="1" xfId="0"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0" fontId="15" fillId="0" borderId="1" xfId="81" applyFont="1" applyBorder="1" applyAlignment="1">
      <alignment vertical="center"/>
    </xf>
    <xf numFmtId="0" fontId="0" fillId="0" borderId="0" xfId="0" applyFont="1" applyFill="1" applyBorder="1" applyAlignment="1">
      <alignment horizontal="center"/>
    </xf>
    <xf numFmtId="176" fontId="42" fillId="0" borderId="1" xfId="0" applyNumberFormat="1" applyFont="1" applyFill="1" applyBorder="1" applyAlignment="1">
      <alignment horizontal="center" vertical="center"/>
    </xf>
    <xf numFmtId="0" fontId="45" fillId="0" borderId="1" xfId="0" applyNumberFormat="1" applyFont="1" applyFill="1" applyBorder="1" applyAlignment="1">
      <alignment horizontal="center" vertical="center" wrapText="1"/>
    </xf>
    <xf numFmtId="0" fontId="6" fillId="0" borderId="1" xfId="0" applyFont="1" applyFill="1" applyBorder="1" applyAlignment="1">
      <alignment horizontal="left"/>
    </xf>
    <xf numFmtId="0" fontId="15" fillId="0" borderId="1" xfId="80" applyFont="1" applyFill="1" applyBorder="1" applyAlignment="1" applyProtection="1">
      <alignment horizontal="left" vertical="center"/>
      <protection locked="0"/>
    </xf>
    <xf numFmtId="0" fontId="42" fillId="0" borderId="1" xfId="0" applyFont="1" applyFill="1" applyBorder="1" applyAlignment="1">
      <alignment horizontal="center" vertical="center"/>
    </xf>
    <xf numFmtId="179" fontId="47" fillId="0" borderId="1" xfId="3" applyNumberFormat="1" applyFont="1" applyBorder="1" applyAlignment="1">
      <alignment horizontal="center" vertical="center"/>
    </xf>
    <xf numFmtId="0" fontId="13" fillId="0" borderId="1" xfId="78" applyFont="1" applyFill="1" applyBorder="1" applyAlignment="1" applyProtection="1">
      <alignment horizontal="center" vertical="center"/>
      <protection locked="0"/>
    </xf>
    <xf numFmtId="0" fontId="47" fillId="0" borderId="1" xfId="0" applyFont="1" applyFill="1" applyBorder="1" applyAlignment="1">
      <alignment horizontal="center" vertical="center"/>
    </xf>
    <xf numFmtId="176" fontId="0" fillId="0" borderId="0" xfId="0" applyNumberFormat="1" applyFill="1"/>
    <xf numFmtId="0" fontId="48" fillId="0" borderId="0" xfId="0" applyNumberFormat="1" applyFont="1" applyFill="1" applyAlignment="1">
      <alignment horizontal="center" vertical="center"/>
    </xf>
    <xf numFmtId="0" fontId="1" fillId="0" borderId="0" xfId="0" applyNumberFormat="1" applyFont="1" applyFill="1" applyAlignment="1">
      <alignment horizontal="right" vertical="center"/>
    </xf>
    <xf numFmtId="176" fontId="0" fillId="0" borderId="0" xfId="0" applyNumberFormat="1" applyFont="1" applyFill="1"/>
    <xf numFmtId="0" fontId="42" fillId="0" borderId="0" xfId="0" applyFont="1" applyFill="1" applyBorder="1" applyAlignment="1">
      <alignment horizontal="center"/>
    </xf>
    <xf numFmtId="0" fontId="43" fillId="0" borderId="0" xfId="60" applyFont="1" applyAlignment="1">
      <alignment horizontal="center" wrapText="1"/>
    </xf>
    <xf numFmtId="2" fontId="44" fillId="0" borderId="0" xfId="0" applyNumberFormat="1" applyFont="1" applyFill="1" applyBorder="1" applyAlignment="1">
      <alignment horizontal="center"/>
    </xf>
    <xf numFmtId="0" fontId="6" fillId="0" borderId="1" xfId="0" applyFont="1" applyFill="1" applyBorder="1" applyAlignment="1">
      <alignment horizontal="left" vertical="center"/>
    </xf>
    <xf numFmtId="0" fontId="13" fillId="0" borderId="1" xfId="78" applyFont="1" applyFill="1" applyBorder="1" applyAlignment="1" applyProtection="1">
      <alignment horizontal="left" vertical="center"/>
      <protection locked="0"/>
    </xf>
    <xf numFmtId="0" fontId="15" fillId="0" borderId="1" xfId="78" applyFont="1" applyFill="1" applyBorder="1" applyAlignment="1" applyProtection="1">
      <alignment horizontal="left" vertical="center"/>
      <protection locked="0"/>
    </xf>
    <xf numFmtId="1" fontId="15" fillId="0" borderId="1" xfId="78" applyNumberFormat="1" applyFont="1" applyFill="1" applyBorder="1" applyAlignment="1" applyProtection="1">
      <alignment vertical="center"/>
      <protection locked="0"/>
    </xf>
    <xf numFmtId="0" fontId="42" fillId="0" borderId="0" xfId="0" applyFont="1" applyFill="1" applyBorder="1" applyAlignment="1">
      <alignment horizontal="center" vertical="center"/>
    </xf>
    <xf numFmtId="176" fontId="49" fillId="0" borderId="1" xfId="0" applyNumberFormat="1" applyFont="1" applyFill="1" applyBorder="1" applyAlignment="1">
      <alignment horizontal="center" vertical="center" wrapText="1"/>
    </xf>
    <xf numFmtId="0" fontId="0" fillId="0" borderId="0" xfId="0" applyFill="1" applyBorder="1" applyAlignment="1">
      <alignment horizontal="left"/>
    </xf>
    <xf numFmtId="0" fontId="0" fillId="0" borderId="0" xfId="0" applyFill="1" applyBorder="1" applyAlignment="1">
      <alignment horizontal="center"/>
    </xf>
    <xf numFmtId="176" fontId="0" fillId="0" borderId="0" xfId="0" applyNumberFormat="1" applyFill="1" applyBorder="1" applyAlignment="1">
      <alignment horizontal="center"/>
    </xf>
    <xf numFmtId="0" fontId="15" fillId="0" borderId="0" xfId="0" applyFont="1" applyFill="1" applyBorder="1" applyAlignment="1">
      <alignment horizontal="center"/>
    </xf>
    <xf numFmtId="176" fontId="15" fillId="0" borderId="0" xfId="0" applyNumberFormat="1" applyFont="1" applyFill="1" applyBorder="1" applyAlignment="1">
      <alignment horizontal="center"/>
    </xf>
    <xf numFmtId="176" fontId="2" fillId="0" borderId="0" xfId="60" applyNumberFormat="1" applyFont="1" applyAlignment="1">
      <alignment horizontal="center" vertical="center" wrapText="1"/>
    </xf>
    <xf numFmtId="2" fontId="15" fillId="0" borderId="0"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3" fillId="0" borderId="1" xfId="0" applyNumberFormat="1" applyFont="1" applyFill="1" applyBorder="1" applyAlignment="1" applyProtection="1">
      <alignment horizontal="center" vertical="center" wrapText="1"/>
    </xf>
    <xf numFmtId="0" fontId="50" fillId="0" borderId="1" xfId="0" applyFont="1" applyFill="1" applyBorder="1" applyAlignment="1">
      <alignment horizontal="center" vertical="center" wrapText="1"/>
    </xf>
    <xf numFmtId="179" fontId="42" fillId="0" borderId="1" xfId="3" applyNumberFormat="1" applyFont="1" applyFill="1" applyBorder="1" applyAlignment="1">
      <alignment horizontal="center" vertical="center"/>
    </xf>
    <xf numFmtId="176" fontId="42" fillId="0" borderId="1" xfId="0" applyNumberFormat="1" applyFont="1" applyBorder="1" applyAlignment="1">
      <alignment horizontal="center" vertical="center" wrapText="1"/>
    </xf>
    <xf numFmtId="176" fontId="47" fillId="0" borderId="1" xfId="0" applyNumberFormat="1" applyFont="1" applyBorder="1" applyAlignment="1">
      <alignment horizontal="center" vertical="center" wrapText="1"/>
    </xf>
    <xf numFmtId="176" fontId="47" fillId="0" borderId="1" xfId="0" applyNumberFormat="1" applyFont="1" applyFill="1" applyBorder="1" applyAlignment="1">
      <alignment horizontal="center" vertical="center"/>
    </xf>
    <xf numFmtId="176" fontId="47" fillId="0" borderId="1" xfId="0" applyNumberFormat="1" applyFont="1" applyFill="1" applyBorder="1" applyAlignment="1">
      <alignment horizontal="center" vertical="center" wrapText="1"/>
    </xf>
    <xf numFmtId="179" fontId="47" fillId="0" borderId="1" xfId="3" applyNumberFormat="1" applyFont="1" applyFill="1" applyBorder="1" applyAlignment="1">
      <alignment horizontal="center" vertical="center"/>
    </xf>
    <xf numFmtId="0" fontId="51" fillId="0" borderId="0" xfId="0" applyFont="1" applyAlignment="1">
      <alignment horizontal="center" vertical="center"/>
    </xf>
    <xf numFmtId="0" fontId="0" fillId="0" borderId="0" xfId="0" applyAlignment="1">
      <alignment vertical="center"/>
    </xf>
    <xf numFmtId="0" fontId="52" fillId="0" borderId="0" xfId="6" applyFont="1" applyAlignment="1" applyProtection="1"/>
    <xf numFmtId="0" fontId="52" fillId="0" borderId="0" xfId="6" applyFont="1" applyAlignment="1" applyProtection="1" quotePrefix="1"/>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市本级" xfId="49"/>
    <cellStyle name="常规 5 2" xfId="50"/>
    <cellStyle name="常规_2013年国有资本经营预算完成情况表" xfId="51"/>
    <cellStyle name="好_表一 1" xfId="52"/>
    <cellStyle name="差_岳塘区" xfId="53"/>
    <cellStyle name="_邵阳" xfId="54"/>
    <cellStyle name="常规_2014年预算" xfId="55"/>
    <cellStyle name="好_市本级" xfId="56"/>
    <cellStyle name="常规_社保基金预算（上人大）合计" xfId="57"/>
    <cellStyle name="差_武陵" xfId="58"/>
    <cellStyle name="常规_省本级" xfId="59"/>
    <cellStyle name="常规 2" xfId="60"/>
    <cellStyle name="ColLevel_1" xfId="61"/>
    <cellStyle name="差_表一 1" xfId="62"/>
    <cellStyle name="RowLevel_1" xfId="63"/>
    <cellStyle name="差_德山" xfId="64"/>
    <cellStyle name="差_湘潭" xfId="65"/>
    <cellStyle name="差_岳阳楼区11年地方财政预算表" xfId="66"/>
    <cellStyle name="常规_全省收入" xfId="67"/>
    <cellStyle name="常规_双峰2011预算表格" xfId="68"/>
    <cellStyle name="常规 8" xfId="69"/>
    <cellStyle name="好_德山" xfId="70"/>
    <cellStyle name="好_武陵" xfId="71"/>
    <cellStyle name="好_湘潭" xfId="72"/>
    <cellStyle name="好_岳塘区" xfId="73"/>
    <cellStyle name="好_岳阳楼区11年地方财政预算表" xfId="74"/>
    <cellStyle name="样式 1" xfId="75"/>
    <cellStyle name="常规_附2（1-8）部门预决算公开表（文印室已调）" xfId="76"/>
    <cellStyle name="常规_预算上会附表" xfId="77"/>
    <cellStyle name="3232" xfId="78"/>
    <cellStyle name="常规 3" xfId="79"/>
    <cellStyle name="常规_西安" xfId="80"/>
    <cellStyle name="常规 5" xfId="81"/>
    <cellStyle name="百分比 2 3" xfId="82"/>
    <cellStyle name="常规 10" xfId="83"/>
    <cellStyle name="常规 12" xfId="84"/>
    <cellStyle name="常规 7" xfId="85"/>
    <cellStyle name="Normal" xfId="86"/>
    <cellStyle name="常规 34" xfId="87"/>
    <cellStyle name="常规 4" xfId="88"/>
    <cellStyle name="常规_广西壮族自治区全区与自治区本级2012年预算执行情况和2013年预算（草案）（最终）" xfId="89"/>
    <cellStyle name="常规_2015年国有资本经营预算收支情况表2" xfId="90"/>
  </cellStyles>
  <tableStyles count="0" defaultTableStyle="TableStyleMedium9" defaultPivotStyle="PivotStyleLight16"/>
  <colors>
    <mruColors>
      <color rgb="000000FF"/>
      <color rgb="00800080"/>
      <color rgb="00FFFF99"/>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externalLink" Target="externalLinks/externalLink2.xml"/><Relationship Id="rId31" Type="http://schemas.openxmlformats.org/officeDocument/2006/relationships/externalLink" Target="externalLinks/externalLink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4037;&#20316;&#31807;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20219;&#34183;\&#24037;&#20316;\2007&#24180;\&#35760;&#24080;\2007&#24180;&#35760;&#2408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ow r="13">
          <cell r="C13">
            <v>0</v>
          </cell>
        </row>
        <row r="14">
          <cell r="B14">
            <v>0</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总帐"/>
      <sheetName val="调用表"/>
      <sheetName val="拨款表-基建"/>
      <sheetName val="其他处"/>
      <sheetName val="市州"/>
      <sheetName val="环保"/>
      <sheetName val="发改委来文"/>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30"/>
  <sheetViews>
    <sheetView workbookViewId="0">
      <selection activeCell="G41" sqref="G40:G41"/>
    </sheetView>
  </sheetViews>
  <sheetFormatPr defaultColWidth="9" defaultRowHeight="14.25" outlineLevelCol="2"/>
  <cols>
    <col min="2" max="2" width="9.875" customWidth="1"/>
    <col min="3" max="3" width="52.875" customWidth="1"/>
  </cols>
  <sheetData>
    <row r="2" ht="25.5" spans="1:3">
      <c r="A2" s="358"/>
      <c r="B2" s="358" t="s">
        <v>0</v>
      </c>
      <c r="C2" s="358"/>
    </row>
    <row r="5" spans="2:3">
      <c r="B5" s="359" t="s">
        <v>1</v>
      </c>
      <c r="C5" s="360" t="s">
        <v>2</v>
      </c>
    </row>
    <row r="6" spans="2:3">
      <c r="B6" s="359" t="s">
        <v>3</v>
      </c>
      <c r="C6" s="360" t="s">
        <v>4</v>
      </c>
    </row>
    <row r="7" spans="2:3">
      <c r="B7" s="359" t="s">
        <v>5</v>
      </c>
      <c r="C7" s="360" t="s">
        <v>6</v>
      </c>
    </row>
    <row r="8" spans="2:3">
      <c r="B8" s="359" t="s">
        <v>7</v>
      </c>
      <c r="C8" s="360" t="s">
        <v>8</v>
      </c>
    </row>
    <row r="9" spans="2:3">
      <c r="B9" s="359" t="s">
        <v>9</v>
      </c>
      <c r="C9" s="360" t="s">
        <v>10</v>
      </c>
    </row>
    <row r="10" spans="2:3">
      <c r="B10" s="359" t="s">
        <v>11</v>
      </c>
      <c r="C10" s="360" t="s">
        <v>12</v>
      </c>
    </row>
    <row r="11" spans="2:3">
      <c r="B11" s="359" t="s">
        <v>13</v>
      </c>
      <c r="C11" s="360" t="s">
        <v>14</v>
      </c>
    </row>
    <row r="12" spans="2:3">
      <c r="B12" s="359" t="s">
        <v>15</v>
      </c>
      <c r="C12" s="360" t="s">
        <v>16</v>
      </c>
    </row>
    <row r="13" spans="2:3">
      <c r="B13" s="359" t="s">
        <v>17</v>
      </c>
      <c r="C13" s="360" t="s">
        <v>18</v>
      </c>
    </row>
    <row r="14" spans="2:3">
      <c r="B14" s="359" t="s">
        <v>19</v>
      </c>
      <c r="C14" s="360" t="s">
        <v>20</v>
      </c>
    </row>
    <row r="15" spans="2:3">
      <c r="B15" s="359" t="s">
        <v>21</v>
      </c>
      <c r="C15" s="360" t="s">
        <v>22</v>
      </c>
    </row>
    <row r="16" spans="2:3">
      <c r="B16" s="359" t="s">
        <v>23</v>
      </c>
      <c r="C16" s="360" t="s">
        <v>24</v>
      </c>
    </row>
    <row r="17" spans="2:3">
      <c r="B17" s="359" t="s">
        <v>25</v>
      </c>
      <c r="C17" s="360" t="s">
        <v>26</v>
      </c>
    </row>
    <row r="18" spans="2:3">
      <c r="B18" s="359" t="s">
        <v>27</v>
      </c>
      <c r="C18" s="360" t="s">
        <v>28</v>
      </c>
    </row>
    <row r="19" spans="2:3">
      <c r="B19" s="359" t="s">
        <v>29</v>
      </c>
      <c r="C19" s="360" t="s">
        <v>30</v>
      </c>
    </row>
    <row r="20" spans="2:3">
      <c r="B20" s="359" t="s">
        <v>31</v>
      </c>
      <c r="C20" s="360" t="s">
        <v>32</v>
      </c>
    </row>
    <row r="21" spans="2:3">
      <c r="B21" s="359" t="s">
        <v>33</v>
      </c>
      <c r="C21" s="360" t="s">
        <v>34</v>
      </c>
    </row>
    <row r="22" spans="2:3">
      <c r="B22" s="359" t="s">
        <v>35</v>
      </c>
      <c r="C22" s="360" t="s">
        <v>36</v>
      </c>
    </row>
    <row r="23" spans="2:3">
      <c r="B23" s="359" t="s">
        <v>37</v>
      </c>
      <c r="C23" s="360" t="s">
        <v>38</v>
      </c>
    </row>
    <row r="24" spans="2:3">
      <c r="B24" s="359" t="s">
        <v>39</v>
      </c>
      <c r="C24" s="360" t="s">
        <v>40</v>
      </c>
    </row>
    <row r="25" spans="2:3">
      <c r="B25" s="359" t="s">
        <v>41</v>
      </c>
      <c r="C25" s="360" t="s">
        <v>42</v>
      </c>
    </row>
    <row r="26" spans="2:3">
      <c r="B26" s="359" t="s">
        <v>43</v>
      </c>
      <c r="C26" s="361" t="s">
        <v>44</v>
      </c>
    </row>
    <row r="27" spans="2:3">
      <c r="B27" s="359" t="s">
        <v>45</v>
      </c>
      <c r="C27" s="360" t="s">
        <v>46</v>
      </c>
    </row>
    <row r="28" spans="2:3">
      <c r="B28" s="359" t="s">
        <v>47</v>
      </c>
      <c r="C28" s="361" t="s">
        <v>48</v>
      </c>
    </row>
    <row r="29" spans="2:3">
      <c r="B29" s="359" t="s">
        <v>49</v>
      </c>
      <c r="C29" s="361" t="s">
        <v>50</v>
      </c>
    </row>
    <row r="30" spans="2:3">
      <c r="B30" s="359" t="s">
        <v>51</v>
      </c>
      <c r="C30" s="361" t="s">
        <v>52</v>
      </c>
    </row>
  </sheetData>
  <mergeCells count="1">
    <mergeCell ref="B2:C2"/>
  </mergeCells>
  <hyperlinks>
    <hyperlink ref="C5" location="'1、一般公共预算收入决算表'!A1" display="1、一般公共预算收入决算表"/>
    <hyperlink ref="C6" location="'2、一般公共预算支出决算表'!A1" display="2、一般公共预算支入决算表"/>
    <hyperlink ref="C7" location="'3、本级一般公共预算收入决算表'!A1" display="3、本级一般公共预算收入决算表"/>
    <hyperlink ref="C8" location="'4、本级一般公共预算支出决算表'!A1" display="4、本级一般公共预算支出决算表"/>
    <hyperlink ref="C9" location="'5、本级一般公共预算支出功能分类决算表'!A1" display="5、一般公共预算支出功能分类决算表"/>
    <hyperlink ref="C10" location="'6、一般公共预算基本支出经济分类决算表'!A1" display="6、一般公共预算基本支出经济分类决算表"/>
    <hyperlink ref="C11" location="'7、本级一般公共预算税收返还及转移支付表'!A1" display="7、本级一般公共预算税收返还级转移支付决算表"/>
    <hyperlink ref="C14" location="'10、政府一般债务限额和余额情况决算表'!A1" display="10、政府一般债务限额和余额情况表"/>
    <hyperlink ref="C15" location="'11、政府性基金收入决算表'!A1" display="11、政府性基金收入决算表"/>
    <hyperlink ref="C16" location="'12、政府性基金支出决算表'!A1" display="12、政府性基金支出决算表"/>
    <hyperlink ref="C17" location="'13、本级政府性基金收入决算表 '!A1" display="13、本级政府性基金收入决算表" tooltip="本级政府性基金收入决算表"/>
    <hyperlink ref="C18" location="'14、本级政府性基金支出决算表'!A1" display="14、本级政府性基金支出决算表"/>
    <hyperlink ref="C19" location="'15.本级政府性基金支出功能分类决算表'!A1" display="15、本级政府性基金支出功能分类决算表"/>
    <hyperlink ref="C20" location="'16、政府性基金转移支付决算表'!A1" display="16、政府性基金转移支付决算表"/>
    <hyperlink ref="C23" location="'19、政府专项债务限额和余额情况表'!A1" display="19、政府专项债务限额和余额表"/>
    <hyperlink ref="C24" location="'22、社保基金收入决算表'!A1" display="20、国有资本经营收入决算表"/>
    <hyperlink ref="C25" location="'21、国有资本经营支出决算表'!A1" display="21、国有资本经营支出决算表"/>
    <hyperlink ref="C26" location="'22、社保基金收入决算表'!A1" display="22、国有资本经营预算本级支出决算表"/>
    <hyperlink ref="C22" location="'18、政府性基金对下转移支付分地区决算表'!A1" display="18、政府性基金对下级转移支付分地区决算表"/>
    <hyperlink ref="C21" location="'17、政府性基金对下级转移支付分项目决算表 '!A1" display="17、政府性基金对下级转移支付分项目决算表"/>
    <hyperlink ref="C13" location="'9、一般公共预算对下级的转移支付分地区决算表'!A1" display="9、一般公共预算对下级税收返还级转移支付分地区决算表"/>
    <hyperlink ref="C12" location="'8、一般公共预算对下级税收返还及转移支付分项目决算表'!A1" display="8、一般公共预算对下级税收返还级转移支付分项目决算表"/>
    <hyperlink ref="C28" location="'24、社保基金收入决算表'!A1" display="24、社保基金收入决算表"/>
    <hyperlink ref="C29" location="'25、社保基金支出决算表'!A1" display="25、社保基金支出决算表"/>
    <hyperlink ref="C30" location="'26、三公经费预算执行情况表'!A1" display="26、三公经费预算执行情况表"/>
    <hyperlink ref="C27" location="'23、国有资本经营预算转移支付表'!A1" display="23、国有资本经营预算转移支付表"/>
  </hyperlink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5"/>
  <sheetViews>
    <sheetView showZeros="0" workbookViewId="0">
      <selection activeCell="E6" sqref="E6"/>
    </sheetView>
  </sheetViews>
  <sheetFormatPr defaultColWidth="12.1833333333333" defaultRowHeight="15.55" customHeight="1" outlineLevelCol="4"/>
  <cols>
    <col min="1" max="1" width="8.75" style="58" customWidth="1"/>
    <col min="2" max="2" width="35.375" style="58" customWidth="1"/>
    <col min="3" max="3" width="12.75" style="217" customWidth="1"/>
    <col min="4" max="4" width="12.5" style="217" customWidth="1"/>
    <col min="5" max="5" width="12.5" style="218" customWidth="1"/>
    <col min="6" max="241" width="12.1833333333333" style="58" customWidth="1"/>
    <col min="242" max="16384" width="12.1833333333333" style="58"/>
  </cols>
  <sheetData>
    <row r="1" customHeight="1" spans="1:1">
      <c r="A1" s="58" t="s">
        <v>3054</v>
      </c>
    </row>
    <row r="2" s="58" customFormat="1" ht="35" customHeight="1" spans="1:5">
      <c r="A2" s="122" t="s">
        <v>3055</v>
      </c>
      <c r="B2" s="122"/>
      <c r="C2" s="122"/>
      <c r="D2" s="122"/>
      <c r="E2" s="125"/>
    </row>
    <row r="3" s="58" customFormat="1" ht="23" customHeight="1" spans="1:5">
      <c r="A3" s="219" t="s">
        <v>3056</v>
      </c>
      <c r="B3" s="219"/>
      <c r="C3" s="220"/>
      <c r="D3" s="220"/>
      <c r="E3" s="221"/>
    </row>
    <row r="4" s="216" customFormat="1" ht="17.25" customHeight="1" spans="1:5">
      <c r="A4" s="130" t="s">
        <v>126</v>
      </c>
      <c r="B4" s="130" t="s">
        <v>127</v>
      </c>
      <c r="C4" s="73" t="s">
        <v>57</v>
      </c>
      <c r="D4" s="73" t="s">
        <v>58</v>
      </c>
      <c r="E4" s="197" t="s">
        <v>59</v>
      </c>
    </row>
    <row r="5" s="58" customFormat="1" ht="16.95" customHeight="1" spans="1:5">
      <c r="A5" s="222"/>
      <c r="B5" s="130" t="s">
        <v>2061</v>
      </c>
      <c r="C5" s="223">
        <f>C6+C11+C22+C30+C37+C41+C44+C48+C53+C59+C63+C68+C71</f>
        <v>239614</v>
      </c>
      <c r="D5" s="223">
        <f>D6+D11+D22+D30+D37+D41+D44+D48+D53+D59+D63+D68+D71</f>
        <v>242563</v>
      </c>
      <c r="E5" s="224">
        <f>D5/C5</f>
        <v>1.01230729423156</v>
      </c>
    </row>
    <row r="6" s="58" customFormat="1" ht="16.95" customHeight="1" spans="1:5">
      <c r="A6" s="222">
        <v>501</v>
      </c>
      <c r="B6" s="225" t="s">
        <v>3057</v>
      </c>
      <c r="C6" s="130">
        <f>SUM(C7:C10)</f>
        <v>53957</v>
      </c>
      <c r="D6" s="130">
        <f>SUM(D7:D10)</f>
        <v>57504</v>
      </c>
      <c r="E6" s="224">
        <f t="shared" ref="E6:E17" si="0">D6/C6</f>
        <v>1.06573753173824</v>
      </c>
    </row>
    <row r="7" s="58" customFormat="1" ht="16.95" customHeight="1" spans="1:5">
      <c r="A7" s="222">
        <v>50101</v>
      </c>
      <c r="B7" s="226" t="s">
        <v>3058</v>
      </c>
      <c r="C7" s="227">
        <v>33402</v>
      </c>
      <c r="D7" s="227">
        <v>35598</v>
      </c>
      <c r="E7" s="224">
        <f t="shared" si="0"/>
        <v>1.06574456619364</v>
      </c>
    </row>
    <row r="8" s="58" customFormat="1" ht="16.95" customHeight="1" spans="1:5">
      <c r="A8" s="222">
        <v>50102</v>
      </c>
      <c r="B8" s="226" t="s">
        <v>3059</v>
      </c>
      <c r="C8" s="227">
        <v>8354</v>
      </c>
      <c r="D8" s="227">
        <v>8903</v>
      </c>
      <c r="E8" s="224">
        <f t="shared" si="0"/>
        <v>1.06571702178597</v>
      </c>
    </row>
    <row r="9" s="58" customFormat="1" ht="16.95" customHeight="1" spans="1:5">
      <c r="A9" s="222">
        <v>50103</v>
      </c>
      <c r="B9" s="226" t="s">
        <v>3060</v>
      </c>
      <c r="C9" s="227">
        <v>3001</v>
      </c>
      <c r="D9" s="227">
        <v>3198</v>
      </c>
      <c r="E9" s="224">
        <f t="shared" si="0"/>
        <v>1.06564478507164</v>
      </c>
    </row>
    <row r="10" s="58" customFormat="1" ht="16.95" customHeight="1" spans="1:5">
      <c r="A10" s="222">
        <v>50199</v>
      </c>
      <c r="B10" s="226" t="s">
        <v>3061</v>
      </c>
      <c r="C10" s="227">
        <v>9200</v>
      </c>
      <c r="D10" s="227">
        <v>9805</v>
      </c>
      <c r="E10" s="224">
        <f t="shared" si="0"/>
        <v>1.06576086956522</v>
      </c>
    </row>
    <row r="11" s="58" customFormat="1" ht="16.95" customHeight="1" spans="1:5">
      <c r="A11" s="222">
        <v>502</v>
      </c>
      <c r="B11" s="225" t="s">
        <v>3062</v>
      </c>
      <c r="C11" s="130">
        <f>SUM(C12:C21)</f>
        <v>30749</v>
      </c>
      <c r="D11" s="130">
        <f>SUM(D12:D21)</f>
        <v>26588</v>
      </c>
      <c r="E11" s="224">
        <f t="shared" si="0"/>
        <v>0.864678526130931</v>
      </c>
    </row>
    <row r="12" s="58" customFormat="1" ht="16.95" customHeight="1" spans="1:5">
      <c r="A12" s="222">
        <v>50201</v>
      </c>
      <c r="B12" s="226" t="s">
        <v>3063</v>
      </c>
      <c r="C12" s="227">
        <v>14398</v>
      </c>
      <c r="D12" s="227">
        <v>12450</v>
      </c>
      <c r="E12" s="224">
        <f t="shared" si="0"/>
        <v>0.864703431032088</v>
      </c>
    </row>
    <row r="13" s="58" customFormat="1" ht="16.95" customHeight="1" spans="1:5">
      <c r="A13" s="222">
        <v>50202</v>
      </c>
      <c r="B13" s="226" t="s">
        <v>3064</v>
      </c>
      <c r="C13" s="227">
        <v>226</v>
      </c>
      <c r="D13" s="227">
        <v>195</v>
      </c>
      <c r="E13" s="224">
        <f t="shared" si="0"/>
        <v>0.86283185840708</v>
      </c>
    </row>
    <row r="14" s="58" customFormat="1" ht="16.95" customHeight="1" spans="1:5">
      <c r="A14" s="222">
        <v>50203</v>
      </c>
      <c r="B14" s="226" t="s">
        <v>3065</v>
      </c>
      <c r="C14" s="227">
        <v>438</v>
      </c>
      <c r="D14" s="227">
        <v>379</v>
      </c>
      <c r="E14" s="224">
        <f t="shared" si="0"/>
        <v>0.865296803652968</v>
      </c>
    </row>
    <row r="15" s="58" customFormat="1" ht="16.95" customHeight="1" spans="1:5">
      <c r="A15" s="222">
        <v>50204</v>
      </c>
      <c r="B15" s="226" t="s">
        <v>3066</v>
      </c>
      <c r="C15" s="227">
        <v>1010</v>
      </c>
      <c r="D15" s="227">
        <v>873</v>
      </c>
      <c r="E15" s="224">
        <f t="shared" si="0"/>
        <v>0.864356435643564</v>
      </c>
    </row>
    <row r="16" s="58" customFormat="1" ht="16.95" customHeight="1" spans="1:5">
      <c r="A16" s="222">
        <v>50205</v>
      </c>
      <c r="B16" s="226" t="s">
        <v>3067</v>
      </c>
      <c r="C16" s="227">
        <v>6708</v>
      </c>
      <c r="D16" s="227">
        <v>5800</v>
      </c>
      <c r="E16" s="224">
        <f t="shared" si="0"/>
        <v>0.86463923673226</v>
      </c>
    </row>
    <row r="17" s="58" customFormat="1" ht="16.95" customHeight="1" spans="1:5">
      <c r="A17" s="222">
        <v>50206</v>
      </c>
      <c r="B17" s="226" t="s">
        <v>3068</v>
      </c>
      <c r="C17" s="227">
        <v>77</v>
      </c>
      <c r="D17" s="227">
        <v>67</v>
      </c>
      <c r="E17" s="224">
        <f t="shared" si="0"/>
        <v>0.87012987012987</v>
      </c>
    </row>
    <row r="18" s="58" customFormat="1" ht="16.95" customHeight="1" spans="1:5">
      <c r="A18" s="222">
        <v>50207</v>
      </c>
      <c r="B18" s="226" t="s">
        <v>3069</v>
      </c>
      <c r="C18" s="227"/>
      <c r="D18" s="227"/>
      <c r="E18" s="224"/>
    </row>
    <row r="19" s="58" customFormat="1" ht="16.95" customHeight="1" spans="1:5">
      <c r="A19" s="222">
        <v>50208</v>
      </c>
      <c r="B19" s="226" t="s">
        <v>3070</v>
      </c>
      <c r="C19" s="227">
        <v>450</v>
      </c>
      <c r="D19" s="227">
        <v>389</v>
      </c>
      <c r="E19" s="224">
        <f t="shared" ref="E18:E32" si="1">D19/C19</f>
        <v>0.864444444444444</v>
      </c>
    </row>
    <row r="20" s="58" customFormat="1" ht="16.95" customHeight="1" spans="1:5">
      <c r="A20" s="222">
        <v>50209</v>
      </c>
      <c r="B20" s="226" t="s">
        <v>3071</v>
      </c>
      <c r="C20" s="227">
        <v>1093</v>
      </c>
      <c r="D20" s="227">
        <v>945</v>
      </c>
      <c r="E20" s="224">
        <f t="shared" si="1"/>
        <v>0.864592863677951</v>
      </c>
    </row>
    <row r="21" s="58" customFormat="1" ht="16.95" customHeight="1" spans="1:5">
      <c r="A21" s="222">
        <v>50299</v>
      </c>
      <c r="B21" s="226" t="s">
        <v>3072</v>
      </c>
      <c r="C21" s="227">
        <v>6349</v>
      </c>
      <c r="D21" s="227">
        <v>5490</v>
      </c>
      <c r="E21" s="224">
        <f t="shared" si="1"/>
        <v>0.864703102850843</v>
      </c>
    </row>
    <row r="22" s="58" customFormat="1" ht="16.95" customHeight="1" spans="1:5">
      <c r="A22" s="222">
        <v>503</v>
      </c>
      <c r="B22" s="225" t="s">
        <v>3073</v>
      </c>
      <c r="C22" s="130">
        <f>SUM(C23:C29)</f>
        <v>26169</v>
      </c>
      <c r="D22" s="130">
        <f>SUM(D23:D29)</f>
        <v>34128</v>
      </c>
      <c r="E22" s="224">
        <f t="shared" si="1"/>
        <v>1.30413848446635</v>
      </c>
    </row>
    <row r="23" s="58" customFormat="1" ht="16.95" customHeight="1" spans="1:5">
      <c r="A23" s="222">
        <v>50301</v>
      </c>
      <c r="B23" s="226" t="s">
        <v>3074</v>
      </c>
      <c r="C23" s="227">
        <v>1009</v>
      </c>
      <c r="D23" s="227">
        <v>1316</v>
      </c>
      <c r="E23" s="224">
        <f t="shared" si="1"/>
        <v>1.30426164519326</v>
      </c>
    </row>
    <row r="24" s="58" customFormat="1" ht="16.95" customHeight="1" spans="1:5">
      <c r="A24" s="222">
        <v>50302</v>
      </c>
      <c r="B24" s="226" t="s">
        <v>3075</v>
      </c>
      <c r="C24" s="227">
        <v>20205</v>
      </c>
      <c r="D24" s="227">
        <v>26350</v>
      </c>
      <c r="E24" s="224">
        <f t="shared" si="1"/>
        <v>1.30413264043554</v>
      </c>
    </row>
    <row r="25" s="58" customFormat="1" ht="17.25" customHeight="1" spans="1:5">
      <c r="A25" s="222">
        <v>50303</v>
      </c>
      <c r="B25" s="226" t="s">
        <v>3076</v>
      </c>
      <c r="C25" s="227"/>
      <c r="D25" s="227"/>
      <c r="E25" s="224"/>
    </row>
    <row r="26" s="58" customFormat="1" ht="16.95" customHeight="1" spans="1:5">
      <c r="A26" s="222">
        <v>50305</v>
      </c>
      <c r="B26" s="226" t="s">
        <v>3077</v>
      </c>
      <c r="C26" s="227">
        <v>514</v>
      </c>
      <c r="D26" s="227">
        <v>670</v>
      </c>
      <c r="E26" s="224">
        <f t="shared" si="1"/>
        <v>1.30350194552529</v>
      </c>
    </row>
    <row r="27" s="58" customFormat="1" ht="16.95" customHeight="1" spans="1:5">
      <c r="A27" s="222">
        <v>50306</v>
      </c>
      <c r="B27" s="226" t="s">
        <v>3078</v>
      </c>
      <c r="C27" s="227">
        <v>565</v>
      </c>
      <c r="D27" s="227">
        <v>737</v>
      </c>
      <c r="E27" s="224">
        <f t="shared" si="1"/>
        <v>1.30442477876106</v>
      </c>
    </row>
    <row r="28" s="58" customFormat="1" ht="16.95" customHeight="1" spans="1:5">
      <c r="A28" s="222">
        <v>50307</v>
      </c>
      <c r="B28" s="226" t="s">
        <v>3079</v>
      </c>
      <c r="C28" s="227">
        <v>193</v>
      </c>
      <c r="D28" s="227">
        <v>252</v>
      </c>
      <c r="E28" s="224">
        <f t="shared" si="1"/>
        <v>1.30569948186528</v>
      </c>
    </row>
    <row r="29" s="58" customFormat="1" ht="16.95" customHeight="1" spans="1:5">
      <c r="A29" s="222">
        <v>50399</v>
      </c>
      <c r="B29" s="226" t="s">
        <v>3080</v>
      </c>
      <c r="C29" s="227">
        <v>3683</v>
      </c>
      <c r="D29" s="227">
        <v>4803</v>
      </c>
      <c r="E29" s="224">
        <f t="shared" si="1"/>
        <v>1.30409991854466</v>
      </c>
    </row>
    <row r="30" s="58" customFormat="1" ht="16.95" customHeight="1" spans="1:5">
      <c r="A30" s="222">
        <v>504</v>
      </c>
      <c r="B30" s="225" t="s">
        <v>3081</v>
      </c>
      <c r="C30" s="130">
        <f>SUM(C31:C36)</f>
        <v>11297</v>
      </c>
      <c r="D30" s="130">
        <f>SUM(D31:D36)</f>
        <v>8883</v>
      </c>
      <c r="E30" s="224">
        <f t="shared" si="1"/>
        <v>0.786314950871913</v>
      </c>
    </row>
    <row r="31" s="58" customFormat="1" ht="16.95" customHeight="1" spans="1:5">
      <c r="A31" s="222">
        <v>50401</v>
      </c>
      <c r="B31" s="226" t="s">
        <v>3074</v>
      </c>
      <c r="C31" s="227">
        <v>1662</v>
      </c>
      <c r="D31" s="227">
        <v>1307</v>
      </c>
      <c r="E31" s="224">
        <f t="shared" si="1"/>
        <v>0.786401925391095</v>
      </c>
    </row>
    <row r="32" s="58" customFormat="1" ht="16.95" customHeight="1" spans="1:5">
      <c r="A32" s="222">
        <v>50402</v>
      </c>
      <c r="B32" s="226" t="s">
        <v>3075</v>
      </c>
      <c r="C32" s="227">
        <v>3483</v>
      </c>
      <c r="D32" s="227">
        <v>2739</v>
      </c>
      <c r="E32" s="224">
        <f t="shared" si="1"/>
        <v>0.786391042204996</v>
      </c>
    </row>
    <row r="33" s="58" customFormat="1" ht="16.95" customHeight="1" spans="1:5">
      <c r="A33" s="222">
        <v>50403</v>
      </c>
      <c r="B33" s="226" t="s">
        <v>3076</v>
      </c>
      <c r="C33" s="227"/>
      <c r="D33" s="227"/>
      <c r="E33" s="224"/>
    </row>
    <row r="34" s="58" customFormat="1" ht="16.95" customHeight="1" spans="1:5">
      <c r="A34" s="222">
        <v>50404</v>
      </c>
      <c r="B34" s="226" t="s">
        <v>3078</v>
      </c>
      <c r="C34" s="227">
        <v>314</v>
      </c>
      <c r="D34" s="227">
        <v>247</v>
      </c>
      <c r="E34" s="224">
        <f>D34/C34</f>
        <v>0.786624203821656</v>
      </c>
    </row>
    <row r="35" s="58" customFormat="1" ht="17.25" customHeight="1" spans="1:5">
      <c r="A35" s="222">
        <v>50405</v>
      </c>
      <c r="B35" s="226" t="s">
        <v>3079</v>
      </c>
      <c r="C35" s="227"/>
      <c r="D35" s="227"/>
      <c r="E35" s="224"/>
    </row>
    <row r="36" s="58" customFormat="1" ht="16.95" customHeight="1" spans="1:5">
      <c r="A36" s="222">
        <v>50499</v>
      </c>
      <c r="B36" s="226" t="s">
        <v>3080</v>
      </c>
      <c r="C36" s="227">
        <v>5838</v>
      </c>
      <c r="D36" s="227">
        <v>4590</v>
      </c>
      <c r="E36" s="224">
        <f t="shared" ref="E36:E42" si="2">D36/C36</f>
        <v>0.78622816032888</v>
      </c>
    </row>
    <row r="37" s="58" customFormat="1" ht="16.95" customHeight="1" spans="1:5">
      <c r="A37" s="222">
        <v>505</v>
      </c>
      <c r="B37" s="225" t="s">
        <v>3082</v>
      </c>
      <c r="C37" s="130">
        <f>SUM(C38:C40)</f>
        <v>56849</v>
      </c>
      <c r="D37" s="130">
        <f>SUM(D38:D40)</f>
        <v>45114</v>
      </c>
      <c r="E37" s="224">
        <f t="shared" si="2"/>
        <v>0.793575964396911</v>
      </c>
    </row>
    <row r="38" s="58" customFormat="1" ht="16.95" customHeight="1" spans="1:5">
      <c r="A38" s="222">
        <v>50501</v>
      </c>
      <c r="B38" s="226" t="s">
        <v>3083</v>
      </c>
      <c r="C38" s="227">
        <v>44230</v>
      </c>
      <c r="D38" s="227">
        <v>35100</v>
      </c>
      <c r="E38" s="224">
        <f t="shared" si="2"/>
        <v>0.793579018765544</v>
      </c>
    </row>
    <row r="39" s="58" customFormat="1" ht="16.95" customHeight="1" spans="1:5">
      <c r="A39" s="222">
        <v>50502</v>
      </c>
      <c r="B39" s="226" t="s">
        <v>3084</v>
      </c>
      <c r="C39" s="227">
        <v>8217</v>
      </c>
      <c r="D39" s="227">
        <v>6521</v>
      </c>
      <c r="E39" s="224">
        <f t="shared" si="2"/>
        <v>0.793598636972131</v>
      </c>
    </row>
    <row r="40" s="58" customFormat="1" ht="16.95" customHeight="1" spans="1:5">
      <c r="A40" s="222">
        <v>50599</v>
      </c>
      <c r="B40" s="226" t="s">
        <v>3085</v>
      </c>
      <c r="C40" s="227">
        <v>4402</v>
      </c>
      <c r="D40" s="227">
        <v>3493</v>
      </c>
      <c r="E40" s="224">
        <f t="shared" si="2"/>
        <v>0.79350295320309</v>
      </c>
    </row>
    <row r="41" s="58" customFormat="1" ht="16.95" customHeight="1" spans="1:5">
      <c r="A41" s="222">
        <v>506</v>
      </c>
      <c r="B41" s="225" t="s">
        <v>3086</v>
      </c>
      <c r="C41" s="130">
        <f>SUM(C42:C43)</f>
        <v>405</v>
      </c>
      <c r="D41" s="130">
        <f>SUM(D42:D43)</f>
        <v>2811</v>
      </c>
      <c r="E41" s="224">
        <f t="shared" si="2"/>
        <v>6.94074074074074</v>
      </c>
    </row>
    <row r="42" s="58" customFormat="1" ht="16.95" customHeight="1" spans="1:5">
      <c r="A42" s="222">
        <v>50601</v>
      </c>
      <c r="B42" s="226" t="s">
        <v>3087</v>
      </c>
      <c r="C42" s="227">
        <v>405</v>
      </c>
      <c r="D42" s="227">
        <v>2811</v>
      </c>
      <c r="E42" s="224">
        <f t="shared" si="2"/>
        <v>6.94074074074074</v>
      </c>
    </row>
    <row r="43" s="58" customFormat="1" ht="16.95" customHeight="1" spans="1:5">
      <c r="A43" s="222">
        <v>50602</v>
      </c>
      <c r="B43" s="226" t="s">
        <v>3088</v>
      </c>
      <c r="C43" s="227"/>
      <c r="D43" s="227">
        <v>0</v>
      </c>
      <c r="E43" s="224"/>
    </row>
    <row r="44" s="58" customFormat="1" ht="16.95" customHeight="1" spans="1:5">
      <c r="A44" s="222">
        <v>507</v>
      </c>
      <c r="B44" s="225" t="s">
        <v>3089</v>
      </c>
      <c r="C44" s="130">
        <f>C45+C46+C47</f>
        <v>2147</v>
      </c>
      <c r="D44" s="130">
        <f>D45+D46+D47</f>
        <v>4347</v>
      </c>
      <c r="E44" s="224">
        <f t="shared" ref="E44:E49" si="3">D44/C44</f>
        <v>2.02468560782487</v>
      </c>
    </row>
    <row r="45" s="58" customFormat="1" ht="16.95" customHeight="1" spans="1:5">
      <c r="A45" s="222">
        <v>50701</v>
      </c>
      <c r="B45" s="226" t="s">
        <v>3090</v>
      </c>
      <c r="C45" s="227">
        <v>645</v>
      </c>
      <c r="D45" s="227">
        <v>1305</v>
      </c>
      <c r="E45" s="224">
        <f t="shared" si="3"/>
        <v>2.02325581395349</v>
      </c>
    </row>
    <row r="46" s="58" customFormat="1" ht="16.95" customHeight="1" spans="1:5">
      <c r="A46" s="222">
        <v>50702</v>
      </c>
      <c r="B46" s="226" t="s">
        <v>3091</v>
      </c>
      <c r="C46" s="227">
        <v>29</v>
      </c>
      <c r="D46" s="227">
        <v>58</v>
      </c>
      <c r="E46" s="224">
        <f t="shared" si="3"/>
        <v>2</v>
      </c>
    </row>
    <row r="47" s="58" customFormat="1" ht="16.95" customHeight="1" spans="1:5">
      <c r="A47" s="222">
        <v>50799</v>
      </c>
      <c r="B47" s="226" t="s">
        <v>3092</v>
      </c>
      <c r="C47" s="227">
        <v>1473</v>
      </c>
      <c r="D47" s="227">
        <v>2984</v>
      </c>
      <c r="E47" s="224">
        <f t="shared" si="3"/>
        <v>2.02579769178547</v>
      </c>
    </row>
    <row r="48" s="58" customFormat="1" ht="16.95" customHeight="1" spans="1:5">
      <c r="A48" s="222">
        <v>508</v>
      </c>
      <c r="B48" s="225" t="s">
        <v>3093</v>
      </c>
      <c r="C48" s="130">
        <f>C49+C52</f>
        <v>4149</v>
      </c>
      <c r="D48" s="130">
        <f>D49+D52</f>
        <v>365</v>
      </c>
      <c r="E48" s="224">
        <f t="shared" si="3"/>
        <v>0.0879730055435045</v>
      </c>
    </row>
    <row r="49" s="58" customFormat="1" ht="16.95" customHeight="1" spans="1:5">
      <c r="A49" s="222">
        <v>50803</v>
      </c>
      <c r="B49" s="226" t="s">
        <v>3094</v>
      </c>
      <c r="C49" s="227">
        <v>2273</v>
      </c>
      <c r="D49" s="227">
        <v>200</v>
      </c>
      <c r="E49" s="224">
        <f t="shared" si="3"/>
        <v>0.087989441267048</v>
      </c>
    </row>
    <row r="50" s="58" customFormat="1" ht="16.95" customHeight="1" spans="1:5">
      <c r="A50" s="222">
        <v>50804</v>
      </c>
      <c r="B50" s="226" t="s">
        <v>3095</v>
      </c>
      <c r="C50" s="130"/>
      <c r="D50" s="130"/>
      <c r="E50" s="224"/>
    </row>
    <row r="51" s="58" customFormat="1" ht="17.25" customHeight="1" spans="1:5">
      <c r="A51" s="222">
        <v>50805</v>
      </c>
      <c r="B51" s="226" t="s">
        <v>3096</v>
      </c>
      <c r="C51" s="227"/>
      <c r="D51" s="227"/>
      <c r="E51" s="224"/>
    </row>
    <row r="52" s="58" customFormat="1" ht="16.95" customHeight="1" spans="1:5">
      <c r="A52" s="222">
        <v>50899</v>
      </c>
      <c r="B52" s="226" t="s">
        <v>3097</v>
      </c>
      <c r="C52" s="227">
        <v>1876</v>
      </c>
      <c r="D52" s="227">
        <v>165</v>
      </c>
      <c r="E52" s="224">
        <f>D52/C52</f>
        <v>0.087953091684435</v>
      </c>
    </row>
    <row r="53" s="58" customFormat="1" ht="16.95" customHeight="1" spans="1:5">
      <c r="A53" s="222">
        <v>509</v>
      </c>
      <c r="B53" s="225" t="s">
        <v>3098</v>
      </c>
      <c r="C53" s="130">
        <f>C54+C55+C56+C57+C58</f>
        <v>29973</v>
      </c>
      <c r="D53" s="130">
        <f>D54+D55+D56+D57+D58</f>
        <v>26343</v>
      </c>
      <c r="E53" s="224">
        <f t="shared" ref="E51:E75" si="4">D53/C53</f>
        <v>0.878891001901712</v>
      </c>
    </row>
    <row r="54" s="58" customFormat="1" ht="16.95" customHeight="1" spans="1:5">
      <c r="A54" s="222">
        <v>50901</v>
      </c>
      <c r="B54" s="226" t="s">
        <v>3099</v>
      </c>
      <c r="C54" s="227">
        <v>11256</v>
      </c>
      <c r="D54" s="227">
        <v>9893</v>
      </c>
      <c r="E54" s="224">
        <f t="shared" si="4"/>
        <v>0.878909026297086</v>
      </c>
    </row>
    <row r="55" s="58" customFormat="1" ht="16.95" customHeight="1" spans="1:5">
      <c r="A55" s="222">
        <v>50902</v>
      </c>
      <c r="B55" s="226" t="s">
        <v>3100</v>
      </c>
      <c r="C55" s="227">
        <v>98</v>
      </c>
      <c r="D55" s="227">
        <v>86</v>
      </c>
      <c r="E55" s="224">
        <f t="shared" si="4"/>
        <v>0.877551020408163</v>
      </c>
    </row>
    <row r="56" s="58" customFormat="1" ht="16.95" customHeight="1" spans="1:5">
      <c r="A56" s="222">
        <v>50903</v>
      </c>
      <c r="B56" s="226" t="s">
        <v>3101</v>
      </c>
      <c r="C56" s="227">
        <v>765</v>
      </c>
      <c r="D56" s="227">
        <v>672</v>
      </c>
      <c r="E56" s="224">
        <f t="shared" si="4"/>
        <v>0.87843137254902</v>
      </c>
    </row>
    <row r="57" s="58" customFormat="1" ht="16.95" customHeight="1" spans="1:5">
      <c r="A57" s="222">
        <v>50905</v>
      </c>
      <c r="B57" s="226" t="s">
        <v>3102</v>
      </c>
      <c r="C57" s="227">
        <v>443</v>
      </c>
      <c r="D57" s="227">
        <v>389</v>
      </c>
      <c r="E57" s="224">
        <f t="shared" si="4"/>
        <v>0.878103837471783</v>
      </c>
    </row>
    <row r="58" s="58" customFormat="1" ht="16.95" customHeight="1" spans="1:5">
      <c r="A58" s="222">
        <v>50999</v>
      </c>
      <c r="B58" s="226" t="s">
        <v>3103</v>
      </c>
      <c r="C58" s="227">
        <v>17411</v>
      </c>
      <c r="D58" s="227">
        <v>15303</v>
      </c>
      <c r="E58" s="224">
        <f t="shared" si="4"/>
        <v>0.878927115042215</v>
      </c>
    </row>
    <row r="59" s="58" customFormat="1" ht="16.95" customHeight="1" spans="1:5">
      <c r="A59" s="222">
        <v>510</v>
      </c>
      <c r="B59" s="225" t="s">
        <v>3104</v>
      </c>
      <c r="C59" s="130">
        <v>14716</v>
      </c>
      <c r="D59" s="130">
        <f>D60</f>
        <v>15051</v>
      </c>
      <c r="E59" s="224">
        <f t="shared" si="4"/>
        <v>1.02276433813536</v>
      </c>
    </row>
    <row r="60" s="58" customFormat="1" ht="16.95" customHeight="1" spans="1:5">
      <c r="A60" s="222">
        <v>51002</v>
      </c>
      <c r="B60" s="226" t="s">
        <v>3105</v>
      </c>
      <c r="C60" s="227">
        <v>14716</v>
      </c>
      <c r="D60" s="227">
        <v>15051</v>
      </c>
      <c r="E60" s="224">
        <f t="shared" si="4"/>
        <v>1.02276433813536</v>
      </c>
    </row>
    <row r="61" s="58" customFormat="1" ht="16.95" customHeight="1" spans="1:5">
      <c r="A61" s="222">
        <v>51003</v>
      </c>
      <c r="B61" s="226" t="s">
        <v>2447</v>
      </c>
      <c r="C61" s="227"/>
      <c r="D61" s="227"/>
      <c r="E61" s="224"/>
    </row>
    <row r="62" s="58" customFormat="1" ht="16.95" customHeight="1" spans="1:5">
      <c r="A62" s="222">
        <v>51004</v>
      </c>
      <c r="B62" s="226" t="s">
        <v>3106</v>
      </c>
      <c r="C62" s="227"/>
      <c r="D62" s="227"/>
      <c r="E62" s="224"/>
    </row>
    <row r="63" s="58" customFormat="1" ht="16.95" customHeight="1" spans="1:5">
      <c r="A63" s="222">
        <v>511</v>
      </c>
      <c r="B63" s="225" t="s">
        <v>3107</v>
      </c>
      <c r="C63" s="130">
        <f>C64+C65</f>
        <v>4598</v>
      </c>
      <c r="D63" s="130">
        <f>D64+D65</f>
        <v>4391</v>
      </c>
      <c r="E63" s="224">
        <f t="shared" si="4"/>
        <v>0.954980426272292</v>
      </c>
    </row>
    <row r="64" s="58" customFormat="1" ht="16.95" customHeight="1" spans="1:5">
      <c r="A64" s="222">
        <v>51101</v>
      </c>
      <c r="B64" s="226" t="s">
        <v>3108</v>
      </c>
      <c r="C64" s="227">
        <v>4253</v>
      </c>
      <c r="D64" s="227">
        <v>3963</v>
      </c>
      <c r="E64" s="224">
        <f t="shared" si="4"/>
        <v>0.931812837996708</v>
      </c>
    </row>
    <row r="65" s="58" customFormat="1" ht="16.95" customHeight="1" spans="1:5">
      <c r="A65" s="222">
        <v>51102</v>
      </c>
      <c r="B65" s="226" t="s">
        <v>3109</v>
      </c>
      <c r="C65" s="227">
        <v>345</v>
      </c>
      <c r="D65" s="227">
        <v>428</v>
      </c>
      <c r="E65" s="224">
        <f t="shared" si="4"/>
        <v>1.24057971014493</v>
      </c>
    </row>
    <row r="66" s="58" customFormat="1" ht="16.95" customHeight="1" spans="1:5">
      <c r="A66" s="222">
        <v>51103</v>
      </c>
      <c r="B66" s="226" t="s">
        <v>3110</v>
      </c>
      <c r="C66" s="227"/>
      <c r="D66" s="227"/>
      <c r="E66" s="224"/>
    </row>
    <row r="67" s="58" customFormat="1" ht="17.25" customHeight="1" spans="1:5">
      <c r="A67" s="222">
        <v>51104</v>
      </c>
      <c r="B67" s="226" t="s">
        <v>3111</v>
      </c>
      <c r="C67" s="227"/>
      <c r="D67" s="227"/>
      <c r="E67" s="224"/>
    </row>
    <row r="68" s="58" customFormat="1" ht="16.95" customHeight="1" spans="1:5">
      <c r="A68" s="222">
        <v>514</v>
      </c>
      <c r="B68" s="225" t="s">
        <v>3112</v>
      </c>
      <c r="C68" s="130">
        <v>3000</v>
      </c>
      <c r="D68" s="130"/>
      <c r="E68" s="224"/>
    </row>
    <row r="69" s="58" customFormat="1" ht="16.95" customHeight="1" spans="1:5">
      <c r="A69" s="222">
        <v>51401</v>
      </c>
      <c r="B69" s="226" t="s">
        <v>3035</v>
      </c>
      <c r="C69" s="227">
        <v>3000</v>
      </c>
      <c r="D69" s="227"/>
      <c r="E69" s="224">
        <f t="shared" si="4"/>
        <v>0</v>
      </c>
    </row>
    <row r="70" s="58" customFormat="1" ht="16.95" customHeight="1" spans="1:5">
      <c r="A70" s="222">
        <v>51402</v>
      </c>
      <c r="B70" s="226" t="s">
        <v>3113</v>
      </c>
      <c r="C70" s="227"/>
      <c r="D70" s="227"/>
      <c r="E70" s="224"/>
    </row>
    <row r="71" s="58" customFormat="1" ht="16.95" customHeight="1" spans="1:5">
      <c r="A71" s="222">
        <v>599</v>
      </c>
      <c r="B71" s="225" t="s">
        <v>3114</v>
      </c>
      <c r="C71" s="227">
        <f>C74+C75</f>
        <v>1605</v>
      </c>
      <c r="D71" s="227">
        <f>D74+D75</f>
        <v>17038</v>
      </c>
      <c r="E71" s="224">
        <f t="shared" si="4"/>
        <v>10.6155763239875</v>
      </c>
    </row>
    <row r="72" s="58" customFormat="1" ht="16.95" customHeight="1" spans="1:5">
      <c r="A72" s="222">
        <v>59906</v>
      </c>
      <c r="B72" s="226" t="s">
        <v>3115</v>
      </c>
      <c r="C72" s="227"/>
      <c r="D72" s="227"/>
      <c r="E72" s="224"/>
    </row>
    <row r="73" s="58" customFormat="1" ht="16.95" customHeight="1" spans="1:5">
      <c r="A73" s="222">
        <v>59907</v>
      </c>
      <c r="B73" s="226" t="s">
        <v>3116</v>
      </c>
      <c r="C73" s="227"/>
      <c r="D73" s="227"/>
      <c r="E73" s="224"/>
    </row>
    <row r="74" s="58" customFormat="1" ht="16.95" customHeight="1" spans="1:5">
      <c r="A74" s="222">
        <v>59908</v>
      </c>
      <c r="B74" s="226" t="s">
        <v>3117</v>
      </c>
      <c r="C74" s="227">
        <v>22</v>
      </c>
      <c r="D74" s="227">
        <v>229</v>
      </c>
      <c r="E74" s="224">
        <f t="shared" si="4"/>
        <v>10.4090909090909</v>
      </c>
    </row>
    <row r="75" s="58" customFormat="1" ht="16.95" customHeight="1" spans="1:5">
      <c r="A75" s="222">
        <v>59999</v>
      </c>
      <c r="B75" s="226" t="s">
        <v>2901</v>
      </c>
      <c r="C75" s="227">
        <v>1583</v>
      </c>
      <c r="D75" s="227">
        <v>16809</v>
      </c>
      <c r="E75" s="224">
        <f t="shared" si="4"/>
        <v>10.6184459886292</v>
      </c>
    </row>
  </sheetData>
  <mergeCells count="2">
    <mergeCell ref="A2:E2"/>
    <mergeCell ref="A3:E3"/>
  </mergeCells>
  <printOptions horizontalCentered="1"/>
  <pageMargins left="0.71" right="0.71" top="0.75" bottom="0.75" header="0.31" footer="0.31"/>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0"/>
  <sheetViews>
    <sheetView showGridLines="0" showZeros="0" workbookViewId="0">
      <pane ySplit="4" topLeftCell="A49" activePane="bottomLeft" state="frozen"/>
      <selection/>
      <selection pane="bottomLeft" activeCell="G1" sqref="G$1:H$1048576"/>
    </sheetView>
  </sheetViews>
  <sheetFormatPr defaultColWidth="9.16666666666667" defaultRowHeight="14.25"/>
  <cols>
    <col min="1" max="1" width="46.3333333333333" style="190" customWidth="1"/>
    <col min="2" max="2" width="13.375" style="118" customWidth="1"/>
    <col min="3" max="3" width="11.125" style="118" customWidth="1"/>
    <col min="4" max="4" width="12" style="190" customWidth="1"/>
    <col min="5" max="5" width="11" customWidth="1"/>
    <col min="6" max="6" width="10.625" style="205" customWidth="1"/>
    <col min="7" max="10" width="9.16666666666667" style="205"/>
    <col min="11" max="11" width="13.75" style="205"/>
    <col min="12" max="12" width="9.16666666666667" style="205"/>
  </cols>
  <sheetData>
    <row r="1" spans="1:1">
      <c r="A1" s="190" t="s">
        <v>3118</v>
      </c>
    </row>
    <row r="2" s="190" customFormat="1" ht="34" customHeight="1" spans="1:12">
      <c r="A2" s="122" t="s">
        <v>3119</v>
      </c>
      <c r="B2" s="122"/>
      <c r="C2" s="122"/>
      <c r="D2" s="122"/>
      <c r="F2" s="206"/>
      <c r="G2" s="206"/>
      <c r="H2" s="206"/>
      <c r="I2" s="206"/>
      <c r="J2" s="206"/>
      <c r="K2" s="206"/>
      <c r="L2" s="206"/>
    </row>
    <row r="3" s="190" customFormat="1" ht="17.5" customHeight="1" spans="1:12">
      <c r="A3" s="126" t="s">
        <v>797</v>
      </c>
      <c r="B3" s="126"/>
      <c r="C3" s="126"/>
      <c r="D3" s="126"/>
      <c r="F3" s="206"/>
      <c r="G3" s="206"/>
      <c r="H3" s="206"/>
      <c r="I3" s="206"/>
      <c r="J3" s="206"/>
      <c r="K3" s="206"/>
      <c r="L3" s="206"/>
    </row>
    <row r="4" s="190" customFormat="1" ht="21.75" customHeight="1" spans="1:12">
      <c r="A4" s="55" t="s">
        <v>3120</v>
      </c>
      <c r="B4" s="55" t="s">
        <v>57</v>
      </c>
      <c r="C4" s="55" t="s">
        <v>58</v>
      </c>
      <c r="D4" s="197" t="s">
        <v>59</v>
      </c>
      <c r="F4" s="206"/>
      <c r="G4" s="206"/>
      <c r="H4" s="206"/>
      <c r="I4" s="206"/>
      <c r="J4" s="206"/>
      <c r="K4" s="206"/>
      <c r="L4" s="206"/>
    </row>
    <row r="5" s="190" customFormat="1" ht="20" customHeight="1" spans="1:12">
      <c r="A5" s="207" t="s">
        <v>3121</v>
      </c>
      <c r="B5" s="208">
        <f>SUM(B6:B11)</f>
        <v>3100</v>
      </c>
      <c r="C5" s="208">
        <f>SUM(C6:C11)</f>
        <v>3066</v>
      </c>
      <c r="D5" s="209">
        <f>SUM(C5/B5)</f>
        <v>0.989032258064516</v>
      </c>
      <c r="F5" s="210"/>
      <c r="G5" s="206"/>
      <c r="H5" s="206"/>
      <c r="I5" s="206"/>
      <c r="J5" s="206"/>
      <c r="K5" s="206"/>
      <c r="L5" s="206"/>
    </row>
    <row r="6" s="190" customFormat="1" ht="20" customHeight="1" spans="1:12">
      <c r="A6" s="198" t="s">
        <v>3122</v>
      </c>
      <c r="B6" s="56">
        <v>34</v>
      </c>
      <c r="C6" s="56">
        <v>34</v>
      </c>
      <c r="D6" s="200">
        <f>SUM(C6/B6)</f>
        <v>1</v>
      </c>
      <c r="F6" s="211"/>
      <c r="G6" s="206"/>
      <c r="H6" s="206"/>
      <c r="I6" s="206"/>
      <c r="J6" s="206"/>
      <c r="K6" s="206"/>
      <c r="L6" s="206"/>
    </row>
    <row r="7" s="190" customFormat="1" ht="20" customHeight="1" spans="1:12">
      <c r="A7" s="198" t="s">
        <v>3123</v>
      </c>
      <c r="B7" s="56">
        <v>701</v>
      </c>
      <c r="C7" s="56">
        <v>667</v>
      </c>
      <c r="D7" s="200">
        <f>SUM(C7/B7)</f>
        <v>0.951497860199715</v>
      </c>
      <c r="F7" s="211"/>
      <c r="G7" s="206"/>
      <c r="H7" s="206"/>
      <c r="I7" s="206"/>
      <c r="J7" s="206"/>
      <c r="K7" s="206"/>
      <c r="L7" s="206"/>
    </row>
    <row r="8" s="190" customFormat="1" ht="20" customHeight="1" spans="1:12">
      <c r="A8" s="198" t="s">
        <v>3124</v>
      </c>
      <c r="B8" s="56">
        <v>432</v>
      </c>
      <c r="C8" s="56">
        <v>432</v>
      </c>
      <c r="D8" s="200">
        <f>SUM(C8/B8)</f>
        <v>1</v>
      </c>
      <c r="F8" s="211"/>
      <c r="G8" s="206"/>
      <c r="H8" s="206"/>
      <c r="I8" s="206"/>
      <c r="J8" s="206"/>
      <c r="K8" s="206"/>
      <c r="L8" s="206"/>
    </row>
    <row r="9" s="190" customFormat="1" ht="20" customHeight="1" spans="1:12">
      <c r="A9" s="198" t="s">
        <v>3125</v>
      </c>
      <c r="B9" s="199"/>
      <c r="C9" s="56"/>
      <c r="D9" s="200"/>
      <c r="F9" s="211"/>
      <c r="G9" s="206"/>
      <c r="H9" s="206"/>
      <c r="I9" s="206"/>
      <c r="J9" s="206"/>
      <c r="K9" s="206"/>
      <c r="L9" s="206"/>
    </row>
    <row r="10" s="190" customFormat="1" ht="20" customHeight="1" spans="1:12">
      <c r="A10" s="198" t="s">
        <v>3126</v>
      </c>
      <c r="B10" s="199">
        <v>289</v>
      </c>
      <c r="C10" s="56">
        <v>289</v>
      </c>
      <c r="D10" s="200">
        <f t="shared" ref="D10:D16" si="0">SUM(C10/B10)</f>
        <v>1</v>
      </c>
      <c r="F10" s="211"/>
      <c r="G10" s="206"/>
      <c r="H10" s="206"/>
      <c r="I10" s="206"/>
      <c r="J10" s="206"/>
      <c r="K10" s="206"/>
      <c r="L10" s="206"/>
    </row>
    <row r="11" s="190" customFormat="1" ht="20" customHeight="1" spans="1:12">
      <c r="A11" s="198" t="s">
        <v>3127</v>
      </c>
      <c r="B11" s="199">
        <v>1644</v>
      </c>
      <c r="C11" s="56">
        <v>1644</v>
      </c>
      <c r="D11" s="200">
        <f t="shared" si="0"/>
        <v>1</v>
      </c>
      <c r="F11" s="211"/>
      <c r="G11" s="206"/>
      <c r="H11" s="206"/>
      <c r="I11" s="206"/>
      <c r="J11" s="206"/>
      <c r="K11" s="206"/>
      <c r="L11" s="206"/>
    </row>
    <row r="12" s="190" customFormat="1" ht="20" customHeight="1" spans="1:12">
      <c r="A12" s="212" t="s">
        <v>3128</v>
      </c>
      <c r="B12" s="208">
        <f>SUM(B13:B47)</f>
        <v>150675</v>
      </c>
      <c r="C12" s="208">
        <f>SUM(C13:C47)</f>
        <v>161432</v>
      </c>
      <c r="D12" s="209">
        <f t="shared" si="0"/>
        <v>1.07139206902273</v>
      </c>
      <c r="F12" s="206"/>
      <c r="G12" s="206"/>
      <c r="H12" s="206"/>
      <c r="I12" s="206"/>
      <c r="J12" s="206"/>
      <c r="K12" s="206"/>
      <c r="L12" s="206"/>
    </row>
    <row r="13" s="190" customFormat="1" ht="20" customHeight="1" spans="1:12">
      <c r="A13" s="198" t="s">
        <v>3129</v>
      </c>
      <c r="B13" s="199">
        <v>3955</v>
      </c>
      <c r="C13" s="56">
        <v>3955</v>
      </c>
      <c r="D13" s="200">
        <f t="shared" si="0"/>
        <v>1</v>
      </c>
      <c r="F13" s="206"/>
      <c r="G13" s="206"/>
      <c r="H13" s="206"/>
      <c r="I13" s="206"/>
      <c r="J13" s="206"/>
      <c r="K13" s="206"/>
      <c r="L13" s="206"/>
    </row>
    <row r="14" s="190" customFormat="1" ht="20" customHeight="1" spans="1:12">
      <c r="A14" s="202" t="s">
        <v>3130</v>
      </c>
      <c r="B14" s="199">
        <v>44500</v>
      </c>
      <c r="C14" s="56">
        <v>52064</v>
      </c>
      <c r="D14" s="200">
        <f t="shared" si="0"/>
        <v>1.16997752808989</v>
      </c>
      <c r="F14" s="206"/>
      <c r="G14" s="206"/>
      <c r="H14" s="206"/>
      <c r="I14" s="206"/>
      <c r="J14" s="206"/>
      <c r="K14" s="206"/>
      <c r="L14" s="206"/>
    </row>
    <row r="15" s="190" customFormat="1" ht="20" customHeight="1" spans="1:12">
      <c r="A15" s="203" t="s">
        <v>3131</v>
      </c>
      <c r="B15" s="199">
        <v>14894</v>
      </c>
      <c r="C15" s="56">
        <v>15001</v>
      </c>
      <c r="D15" s="200">
        <f t="shared" si="0"/>
        <v>1.00718410098026</v>
      </c>
      <c r="F15" s="206"/>
      <c r="G15" s="206"/>
      <c r="H15" s="206"/>
      <c r="I15" s="206"/>
      <c r="J15" s="206"/>
      <c r="K15" s="206"/>
      <c r="L15" s="206"/>
    </row>
    <row r="16" s="190" customFormat="1" ht="20" customHeight="1" spans="1:12">
      <c r="A16" s="203" t="s">
        <v>3132</v>
      </c>
      <c r="B16" s="199">
        <v>12168</v>
      </c>
      <c r="C16" s="56">
        <v>13246</v>
      </c>
      <c r="D16" s="200">
        <f t="shared" si="0"/>
        <v>1.08859303090072</v>
      </c>
      <c r="F16" s="206"/>
      <c r="G16" s="206"/>
      <c r="H16" s="206"/>
      <c r="I16" s="206"/>
      <c r="J16" s="206"/>
      <c r="K16" s="206"/>
      <c r="L16" s="206"/>
    </row>
    <row r="17" s="190" customFormat="1" ht="20" customHeight="1" spans="1:12">
      <c r="A17" s="203" t="s">
        <v>3133</v>
      </c>
      <c r="B17" s="199"/>
      <c r="C17" s="56"/>
      <c r="D17" s="200"/>
      <c r="F17" s="206"/>
      <c r="G17" s="206"/>
      <c r="H17" s="206"/>
      <c r="I17" s="206"/>
      <c r="J17" s="206"/>
      <c r="K17" s="206"/>
      <c r="L17" s="206"/>
    </row>
    <row r="18" s="190" customFormat="1" ht="20" customHeight="1" spans="1:12">
      <c r="A18" s="203" t="s">
        <v>3134</v>
      </c>
      <c r="B18" s="199">
        <v>16</v>
      </c>
      <c r="C18" s="56">
        <v>16</v>
      </c>
      <c r="D18" s="200">
        <f>SUM(C18/B18)</f>
        <v>1</v>
      </c>
      <c r="F18" s="206"/>
      <c r="G18" s="206"/>
      <c r="H18" s="206"/>
      <c r="I18" s="206"/>
      <c r="J18" s="206"/>
      <c r="K18" s="206"/>
      <c r="L18" s="206"/>
    </row>
    <row r="19" s="190" customFormat="1" ht="20" customHeight="1" spans="1:12">
      <c r="A19" s="203" t="s">
        <v>3135</v>
      </c>
      <c r="B19" s="199">
        <v>293</v>
      </c>
      <c r="C19" s="56">
        <v>1071</v>
      </c>
      <c r="D19" s="200"/>
      <c r="F19" s="206"/>
      <c r="G19" s="206"/>
      <c r="H19" s="206"/>
      <c r="I19" s="206"/>
      <c r="J19" s="206"/>
      <c r="K19" s="206"/>
      <c r="L19" s="206"/>
    </row>
    <row r="20" s="190" customFormat="1" ht="20" customHeight="1" spans="1:12">
      <c r="A20" s="203" t="s">
        <v>3136</v>
      </c>
      <c r="B20" s="199">
        <v>6526</v>
      </c>
      <c r="C20" s="56">
        <v>7454</v>
      </c>
      <c r="D20" s="200">
        <f t="shared" ref="D19:D52" si="1">SUM(C20/B20)</f>
        <v>1.14220042905302</v>
      </c>
      <c r="F20" s="206"/>
      <c r="G20" s="206"/>
      <c r="H20" s="206"/>
      <c r="I20" s="206"/>
      <c r="J20" s="206"/>
      <c r="K20" s="206"/>
      <c r="L20" s="206"/>
    </row>
    <row r="21" s="190" customFormat="1" ht="20" customHeight="1" spans="1:12">
      <c r="A21" s="203" t="s">
        <v>3137</v>
      </c>
      <c r="B21" s="199">
        <v>6151</v>
      </c>
      <c r="C21" s="56">
        <v>6151</v>
      </c>
      <c r="D21" s="200">
        <f t="shared" si="1"/>
        <v>1</v>
      </c>
      <c r="F21" s="206"/>
      <c r="G21" s="206"/>
      <c r="H21" s="206"/>
      <c r="I21" s="206"/>
      <c r="J21" s="206"/>
      <c r="K21" s="206"/>
      <c r="L21" s="206"/>
    </row>
    <row r="22" s="190" customFormat="1" ht="20" customHeight="1" spans="1:12">
      <c r="A22" s="203" t="s">
        <v>3138</v>
      </c>
      <c r="B22" s="199">
        <v>140</v>
      </c>
      <c r="C22" s="56">
        <v>140</v>
      </c>
      <c r="D22" s="200">
        <f t="shared" si="1"/>
        <v>1</v>
      </c>
      <c r="F22" s="206"/>
      <c r="G22" s="206"/>
      <c r="H22" s="206"/>
      <c r="I22" s="206"/>
      <c r="J22" s="206"/>
      <c r="K22" s="206"/>
      <c r="L22" s="206"/>
    </row>
    <row r="23" s="190" customFormat="1" ht="20" customHeight="1" spans="1:12">
      <c r="A23" s="202" t="s">
        <v>3139</v>
      </c>
      <c r="B23" s="199"/>
      <c r="C23" s="56"/>
      <c r="D23" s="200"/>
      <c r="F23" s="206"/>
      <c r="G23" s="206"/>
      <c r="H23" s="206"/>
      <c r="I23" s="206"/>
      <c r="J23" s="206"/>
      <c r="K23" s="206"/>
      <c r="L23" s="206"/>
    </row>
    <row r="24" s="190" customFormat="1" ht="20" customHeight="1" spans="1:12">
      <c r="A24" s="203" t="s">
        <v>3140</v>
      </c>
      <c r="B24" s="199"/>
      <c r="C24" s="56"/>
      <c r="D24" s="200"/>
      <c r="F24" s="206"/>
      <c r="G24" s="206"/>
      <c r="H24" s="206"/>
      <c r="I24" s="206"/>
      <c r="J24" s="206"/>
      <c r="K24" s="206"/>
      <c r="L24" s="206"/>
    </row>
    <row r="25" s="190" customFormat="1" ht="20" customHeight="1" spans="1:12">
      <c r="A25" s="203" t="s">
        <v>3141</v>
      </c>
      <c r="B25" s="199">
        <v>7012</v>
      </c>
      <c r="C25" s="56">
        <v>9516</v>
      </c>
      <c r="D25" s="200">
        <f t="shared" si="1"/>
        <v>1.35710211066743</v>
      </c>
      <c r="F25" s="206"/>
      <c r="G25" s="206"/>
      <c r="H25" s="206"/>
      <c r="I25" s="206"/>
      <c r="J25" s="206"/>
      <c r="K25" s="206"/>
      <c r="L25" s="206"/>
    </row>
    <row r="26" s="190" customFormat="1" ht="20" customHeight="1" spans="1:12">
      <c r="A26" s="203" t="s">
        <v>3142</v>
      </c>
      <c r="B26" s="199"/>
      <c r="C26" s="56">
        <v>15</v>
      </c>
      <c r="D26" s="200"/>
      <c r="F26" s="206"/>
      <c r="G26" s="206"/>
      <c r="H26" s="206"/>
      <c r="I26" s="206"/>
      <c r="J26" s="206"/>
      <c r="K26" s="206"/>
      <c r="L26" s="206"/>
    </row>
    <row r="27" s="190" customFormat="1" ht="20" customHeight="1" spans="1:12">
      <c r="A27" s="203" t="s">
        <v>3143</v>
      </c>
      <c r="B27" s="199"/>
      <c r="C27" s="56"/>
      <c r="D27" s="200"/>
      <c r="F27" s="206"/>
      <c r="G27" s="206"/>
      <c r="H27" s="206"/>
      <c r="I27" s="206"/>
      <c r="J27" s="206"/>
      <c r="K27" s="206"/>
      <c r="L27" s="206"/>
    </row>
    <row r="28" s="190" customFormat="1" ht="20" customHeight="1" spans="1:12">
      <c r="A28" s="203" t="s">
        <v>3144</v>
      </c>
      <c r="B28" s="199"/>
      <c r="C28" s="56"/>
      <c r="D28" s="200"/>
      <c r="F28" s="206"/>
      <c r="G28" s="206"/>
      <c r="H28" s="206"/>
      <c r="I28" s="206"/>
      <c r="J28" s="206"/>
      <c r="K28" s="206"/>
      <c r="L28" s="206"/>
    </row>
    <row r="29" s="190" customFormat="1" ht="20" customHeight="1" spans="1:12">
      <c r="A29" s="57" t="s">
        <v>3145</v>
      </c>
      <c r="B29" s="199">
        <v>732</v>
      </c>
      <c r="C29" s="56">
        <v>777</v>
      </c>
      <c r="D29" s="200">
        <f t="shared" si="1"/>
        <v>1.06147540983607</v>
      </c>
      <c r="F29" s="206"/>
      <c r="G29" s="206"/>
      <c r="H29" s="206"/>
      <c r="I29" s="206"/>
      <c r="J29" s="206"/>
      <c r="K29" s="206"/>
      <c r="L29" s="206"/>
    </row>
    <row r="30" s="190" customFormat="1" ht="20" customHeight="1" spans="1:12">
      <c r="A30" s="57" t="s">
        <v>3146</v>
      </c>
      <c r="B30" s="199">
        <v>10565</v>
      </c>
      <c r="C30" s="56">
        <v>11492</v>
      </c>
      <c r="D30" s="200">
        <f t="shared" si="1"/>
        <v>1.08774254614292</v>
      </c>
      <c r="F30" s="206"/>
      <c r="G30" s="206"/>
      <c r="H30" s="206"/>
      <c r="I30" s="206"/>
      <c r="J30" s="206"/>
      <c r="K30" s="206"/>
      <c r="L30" s="206"/>
    </row>
    <row r="31" s="190" customFormat="1" ht="20" customHeight="1" spans="1:12">
      <c r="A31" s="57" t="s">
        <v>3147</v>
      </c>
      <c r="B31" s="199">
        <v>124</v>
      </c>
      <c r="C31" s="56">
        <v>24</v>
      </c>
      <c r="D31" s="200">
        <f t="shared" si="1"/>
        <v>0.193548387096774</v>
      </c>
      <c r="F31" s="206"/>
      <c r="G31" s="206"/>
      <c r="H31" s="206"/>
      <c r="I31" s="206"/>
      <c r="J31" s="206"/>
      <c r="K31" s="206"/>
      <c r="L31" s="206"/>
    </row>
    <row r="32" s="190" customFormat="1" ht="20" customHeight="1" spans="1:12">
      <c r="A32" s="57" t="s">
        <v>3148</v>
      </c>
      <c r="B32" s="199">
        <v>959</v>
      </c>
      <c r="C32" s="56">
        <v>626</v>
      </c>
      <c r="D32" s="200">
        <f t="shared" si="1"/>
        <v>0.652763295099062</v>
      </c>
      <c r="F32" s="206"/>
      <c r="G32" s="206"/>
      <c r="H32" s="206"/>
      <c r="I32" s="206"/>
      <c r="J32" s="206"/>
      <c r="K32" s="206"/>
      <c r="L32" s="206"/>
    </row>
    <row r="33" s="190" customFormat="1" ht="20" customHeight="1" spans="1:12">
      <c r="A33" s="57" t="s">
        <v>3149</v>
      </c>
      <c r="B33" s="199">
        <v>15149</v>
      </c>
      <c r="C33" s="56">
        <v>16897</v>
      </c>
      <c r="D33" s="200">
        <f t="shared" si="1"/>
        <v>1.11538715426761</v>
      </c>
      <c r="F33" s="206"/>
      <c r="G33" s="206"/>
      <c r="H33" s="206"/>
      <c r="I33" s="206"/>
      <c r="J33" s="206"/>
      <c r="K33" s="206"/>
      <c r="L33" s="206"/>
    </row>
    <row r="34" s="190" customFormat="1" ht="20" customHeight="1" spans="1:12">
      <c r="A34" s="57" t="s">
        <v>3150</v>
      </c>
      <c r="B34" s="199">
        <v>5857</v>
      </c>
      <c r="C34" s="56">
        <v>5177</v>
      </c>
      <c r="D34" s="200">
        <f t="shared" si="1"/>
        <v>0.883899607307495</v>
      </c>
      <c r="F34" s="206"/>
      <c r="G34" s="206"/>
      <c r="H34" s="206"/>
      <c r="I34" s="206"/>
      <c r="J34" s="206"/>
      <c r="K34" s="206"/>
      <c r="L34" s="206"/>
    </row>
    <row r="35" s="190" customFormat="1" ht="20" customHeight="1" spans="1:12">
      <c r="A35" s="57" t="s">
        <v>3151</v>
      </c>
      <c r="B35" s="199">
        <v>308</v>
      </c>
      <c r="C35" s="56">
        <v>370</v>
      </c>
      <c r="D35" s="200">
        <f t="shared" si="1"/>
        <v>1.2012987012987</v>
      </c>
      <c r="F35" s="206"/>
      <c r="G35" s="206"/>
      <c r="H35" s="206"/>
      <c r="I35" s="206"/>
      <c r="J35" s="206"/>
      <c r="K35" s="206"/>
      <c r="L35" s="206"/>
    </row>
    <row r="36" s="190" customFormat="1" ht="20" customHeight="1" spans="1:12">
      <c r="A36" s="57" t="s">
        <v>3152</v>
      </c>
      <c r="B36" s="199"/>
      <c r="C36" s="56"/>
      <c r="D36" s="200"/>
      <c r="F36" s="206"/>
      <c r="G36" s="206"/>
      <c r="H36" s="206"/>
      <c r="I36" s="206"/>
      <c r="J36" s="206"/>
      <c r="K36" s="206"/>
      <c r="L36" s="206"/>
    </row>
    <row r="37" s="190" customFormat="1" ht="20" customHeight="1" spans="1:12">
      <c r="A37" s="57" t="s">
        <v>3153</v>
      </c>
      <c r="B37" s="199">
        <v>14398</v>
      </c>
      <c r="C37" s="56">
        <v>13425</v>
      </c>
      <c r="D37" s="200">
        <f t="shared" si="1"/>
        <v>0.93242116960689</v>
      </c>
      <c r="F37" s="206"/>
      <c r="G37" s="206"/>
      <c r="H37" s="206"/>
      <c r="I37" s="206"/>
      <c r="J37" s="206"/>
      <c r="K37" s="206"/>
      <c r="L37" s="206"/>
    </row>
    <row r="38" s="190" customFormat="1" ht="20" customHeight="1" spans="1:12">
      <c r="A38" s="57" t="s">
        <v>3154</v>
      </c>
      <c r="B38" s="199">
        <v>2800</v>
      </c>
      <c r="C38" s="56">
        <v>1677</v>
      </c>
      <c r="D38" s="200">
        <f t="shared" si="1"/>
        <v>0.598928571428571</v>
      </c>
      <c r="F38" s="206"/>
      <c r="G38" s="206"/>
      <c r="H38" s="206"/>
      <c r="I38" s="206"/>
      <c r="J38" s="206"/>
      <c r="K38" s="206"/>
      <c r="L38" s="206"/>
    </row>
    <row r="39" s="190" customFormat="1" ht="20" customHeight="1" spans="1:12">
      <c r="A39" s="57" t="s">
        <v>3155</v>
      </c>
      <c r="B39" s="199"/>
      <c r="C39" s="56"/>
      <c r="D39" s="200"/>
      <c r="F39" s="206"/>
      <c r="G39" s="206"/>
      <c r="H39" s="206"/>
      <c r="I39" s="206"/>
      <c r="J39" s="206"/>
      <c r="K39" s="206"/>
      <c r="L39" s="206"/>
    </row>
    <row r="40" s="190" customFormat="1" ht="20" customHeight="1" spans="1:12">
      <c r="A40" s="57" t="s">
        <v>3156</v>
      </c>
      <c r="B40" s="199"/>
      <c r="C40" s="56"/>
      <c r="D40" s="200"/>
      <c r="F40" s="206"/>
      <c r="G40" s="206"/>
      <c r="H40" s="206"/>
      <c r="I40" s="206"/>
      <c r="J40" s="206"/>
      <c r="K40" s="206"/>
      <c r="L40" s="206"/>
    </row>
    <row r="41" s="190" customFormat="1" ht="20" customHeight="1" spans="1:12">
      <c r="A41" s="57" t="s">
        <v>3157</v>
      </c>
      <c r="B41" s="199"/>
      <c r="C41" s="56"/>
      <c r="D41" s="200"/>
      <c r="F41" s="206"/>
      <c r="G41" s="206"/>
      <c r="H41" s="206"/>
      <c r="I41" s="206"/>
      <c r="J41" s="206"/>
      <c r="K41" s="206"/>
      <c r="L41" s="206"/>
    </row>
    <row r="42" s="190" customFormat="1" ht="20" customHeight="1" spans="1:12">
      <c r="A42" s="57" t="s">
        <v>3158</v>
      </c>
      <c r="B42" s="199"/>
      <c r="C42" s="56"/>
      <c r="D42" s="200"/>
      <c r="F42" s="206"/>
      <c r="G42" s="206"/>
      <c r="H42" s="206"/>
      <c r="I42" s="206"/>
      <c r="J42" s="206"/>
      <c r="K42" s="206"/>
      <c r="L42" s="206"/>
    </row>
    <row r="43" s="190" customFormat="1" ht="20" customHeight="1" spans="1:12">
      <c r="A43" s="57" t="s">
        <v>3159</v>
      </c>
      <c r="B43" s="199">
        <v>846</v>
      </c>
      <c r="C43" s="56">
        <v>767</v>
      </c>
      <c r="D43" s="200">
        <f t="shared" si="1"/>
        <v>0.90661938534279</v>
      </c>
      <c r="F43" s="206"/>
      <c r="G43" s="206"/>
      <c r="H43" s="206"/>
      <c r="I43" s="206"/>
      <c r="J43" s="206"/>
      <c r="K43" s="206"/>
      <c r="L43" s="206"/>
    </row>
    <row r="44" s="190" customFormat="1" ht="20" customHeight="1" spans="1:12">
      <c r="A44" s="57" t="s">
        <v>3160</v>
      </c>
      <c r="B44" s="199">
        <v>220</v>
      </c>
      <c r="C44" s="56">
        <v>143</v>
      </c>
      <c r="D44" s="200">
        <f t="shared" si="1"/>
        <v>0.65</v>
      </c>
      <c r="F44" s="206"/>
      <c r="G44" s="206"/>
      <c r="H44" s="206"/>
      <c r="I44" s="206"/>
      <c r="J44" s="206"/>
      <c r="K44" s="206"/>
      <c r="L44" s="206"/>
    </row>
    <row r="45" s="190" customFormat="1" ht="20" customHeight="1" spans="1:12">
      <c r="A45" s="57" t="s">
        <v>3161</v>
      </c>
      <c r="B45" s="199">
        <v>303</v>
      </c>
      <c r="C45" s="56">
        <v>884</v>
      </c>
      <c r="D45" s="200">
        <f t="shared" si="1"/>
        <v>2.91749174917492</v>
      </c>
      <c r="F45" s="206"/>
      <c r="G45" s="206"/>
      <c r="H45" s="206"/>
      <c r="I45" s="206"/>
      <c r="J45" s="206"/>
      <c r="K45" s="206"/>
      <c r="L45" s="206"/>
    </row>
    <row r="46" s="190" customFormat="1" ht="20" customHeight="1" spans="1:12">
      <c r="A46" s="57" t="s">
        <v>3162</v>
      </c>
      <c r="B46" s="199"/>
      <c r="C46" s="56"/>
      <c r="D46" s="200"/>
      <c r="F46" s="206"/>
      <c r="G46" s="206"/>
      <c r="H46" s="206"/>
      <c r="I46" s="206"/>
      <c r="J46" s="206"/>
      <c r="K46" s="206"/>
      <c r="L46" s="206"/>
    </row>
    <row r="47" s="190" customFormat="1" ht="20" customHeight="1" spans="1:12">
      <c r="A47" s="57" t="s">
        <v>3163</v>
      </c>
      <c r="B47" s="199">
        <v>2759</v>
      </c>
      <c r="C47" s="56">
        <v>544</v>
      </c>
      <c r="D47" s="200"/>
      <c r="F47" s="206"/>
      <c r="G47" s="206"/>
      <c r="H47" s="206"/>
      <c r="I47" s="206"/>
      <c r="J47" s="206"/>
      <c r="K47" s="206"/>
      <c r="L47" s="206"/>
    </row>
    <row r="48" s="190" customFormat="1" ht="20" customHeight="1" spans="1:12">
      <c r="A48" s="213" t="s">
        <v>3164</v>
      </c>
      <c r="B48" s="214">
        <f>SUM(B49:B69)</f>
        <v>22043</v>
      </c>
      <c r="C48" s="214">
        <f>SUM(C49:C69)</f>
        <v>12840</v>
      </c>
      <c r="D48" s="209">
        <f>SUM(C48/B48)</f>
        <v>0.5824978451209</v>
      </c>
      <c r="F48" s="206"/>
      <c r="G48" s="206"/>
      <c r="H48" s="206"/>
      <c r="I48" s="206"/>
      <c r="J48" s="206"/>
      <c r="K48" s="206"/>
      <c r="L48" s="206"/>
    </row>
    <row r="49" ht="20" customHeight="1" spans="1:4">
      <c r="A49" s="203" t="s">
        <v>1738</v>
      </c>
      <c r="B49" s="199">
        <v>616</v>
      </c>
      <c r="C49" s="56">
        <v>942</v>
      </c>
      <c r="D49" s="200">
        <f>SUM(C49/B49)</f>
        <v>1.52922077922078</v>
      </c>
    </row>
    <row r="50" ht="20" customHeight="1" spans="1:4">
      <c r="A50" s="203" t="s">
        <v>3165</v>
      </c>
      <c r="B50" s="199"/>
      <c r="C50" s="56"/>
      <c r="D50" s="200"/>
    </row>
    <row r="51" ht="20" customHeight="1" spans="1:4">
      <c r="A51" s="203" t="s">
        <v>3166</v>
      </c>
      <c r="B51" s="199">
        <v>51</v>
      </c>
      <c r="C51" s="56"/>
      <c r="D51" s="200">
        <f t="shared" ref="D50:D70" si="2">SUM(C51/B51)</f>
        <v>0</v>
      </c>
    </row>
    <row r="52" ht="20" customHeight="1" spans="1:4">
      <c r="A52" s="203" t="s">
        <v>3167</v>
      </c>
      <c r="B52" s="199"/>
      <c r="C52" s="56">
        <v>55</v>
      </c>
      <c r="D52" s="200" t="e">
        <f t="shared" si="2"/>
        <v>#DIV/0!</v>
      </c>
    </row>
    <row r="53" ht="20" customHeight="1" spans="1:4">
      <c r="A53" s="203" t="s">
        <v>1739</v>
      </c>
      <c r="B53" s="199">
        <v>4129</v>
      </c>
      <c r="C53" s="56">
        <v>1263</v>
      </c>
      <c r="D53" s="200">
        <f t="shared" si="2"/>
        <v>0.305885202228142</v>
      </c>
    </row>
    <row r="54" ht="20" customHeight="1" spans="1:4">
      <c r="A54" s="203" t="s">
        <v>3168</v>
      </c>
      <c r="B54" s="199">
        <v>20</v>
      </c>
      <c r="C54" s="56">
        <v>191</v>
      </c>
      <c r="D54" s="200">
        <f t="shared" si="2"/>
        <v>9.55</v>
      </c>
    </row>
    <row r="55" ht="20" customHeight="1" spans="1:4">
      <c r="A55" s="203" t="s">
        <v>3169</v>
      </c>
      <c r="B55" s="199">
        <v>40</v>
      </c>
      <c r="C55" s="56">
        <v>353</v>
      </c>
      <c r="D55" s="200">
        <f t="shared" si="2"/>
        <v>8.825</v>
      </c>
    </row>
    <row r="56" ht="20" customHeight="1" spans="1:4">
      <c r="A56" s="203" t="s">
        <v>3170</v>
      </c>
      <c r="B56" s="199">
        <v>447</v>
      </c>
      <c r="C56" s="56">
        <v>154</v>
      </c>
      <c r="D56" s="200">
        <f t="shared" si="2"/>
        <v>0.344519015659955</v>
      </c>
    </row>
    <row r="57" ht="20" customHeight="1" spans="1:4">
      <c r="A57" s="203" t="s">
        <v>3171</v>
      </c>
      <c r="B57" s="199">
        <v>720</v>
      </c>
      <c r="C57" s="56">
        <v>317</v>
      </c>
      <c r="D57" s="200">
        <f t="shared" si="2"/>
        <v>0.440277777777778</v>
      </c>
    </row>
    <row r="58" ht="20" customHeight="1" spans="1:4">
      <c r="A58" s="203" t="s">
        <v>1742</v>
      </c>
      <c r="B58" s="199">
        <v>4004</v>
      </c>
      <c r="C58" s="56">
        <v>1269</v>
      </c>
      <c r="D58" s="200">
        <f t="shared" si="2"/>
        <v>0.316933066933067</v>
      </c>
    </row>
    <row r="59" ht="20" customHeight="1" spans="1:4">
      <c r="A59" s="203" t="s">
        <v>3172</v>
      </c>
      <c r="B59" s="199">
        <v>1623</v>
      </c>
      <c r="C59" s="56">
        <v>125</v>
      </c>
      <c r="D59" s="200">
        <f t="shared" si="2"/>
        <v>0.0770178681454097</v>
      </c>
    </row>
    <row r="60" ht="20" customHeight="1" spans="1:4">
      <c r="A60" s="203" t="s">
        <v>3173</v>
      </c>
      <c r="B60" s="199">
        <v>6369</v>
      </c>
      <c r="C60" s="56">
        <v>3814</v>
      </c>
      <c r="D60" s="200">
        <f t="shared" si="2"/>
        <v>0.598838122154184</v>
      </c>
    </row>
    <row r="61" ht="20" customHeight="1" spans="1:4">
      <c r="A61" s="203" t="s">
        <v>1743</v>
      </c>
      <c r="B61" s="199">
        <v>1221</v>
      </c>
      <c r="C61" s="56">
        <v>918</v>
      </c>
      <c r="D61" s="200">
        <f t="shared" si="2"/>
        <v>0.751842751842752</v>
      </c>
    </row>
    <row r="62" ht="20" customHeight="1" spans="1:4">
      <c r="A62" s="203" t="s">
        <v>3174</v>
      </c>
      <c r="B62" s="199">
        <v>415</v>
      </c>
      <c r="C62" s="56">
        <v>215</v>
      </c>
      <c r="D62" s="200">
        <f t="shared" si="2"/>
        <v>0.518072289156627</v>
      </c>
    </row>
    <row r="63" ht="20" customHeight="1" spans="1:4">
      <c r="A63" s="203" t="s">
        <v>3175</v>
      </c>
      <c r="B63" s="199">
        <v>148</v>
      </c>
      <c r="C63" s="56">
        <v>151</v>
      </c>
      <c r="D63" s="200">
        <f t="shared" si="2"/>
        <v>1.02027027027027</v>
      </c>
    </row>
    <row r="64" ht="20" customHeight="1" spans="1:4">
      <c r="A64" s="203" t="s">
        <v>3176</v>
      </c>
      <c r="B64" s="199">
        <v>175</v>
      </c>
      <c r="C64" s="56">
        <v>224</v>
      </c>
      <c r="D64" s="200">
        <f t="shared" si="2"/>
        <v>1.28</v>
      </c>
    </row>
    <row r="65" ht="20" customHeight="1" spans="1:4">
      <c r="A65" s="203" t="s">
        <v>3177</v>
      </c>
      <c r="B65" s="199">
        <v>373</v>
      </c>
      <c r="C65" s="56">
        <v>166</v>
      </c>
      <c r="D65" s="200">
        <f t="shared" si="2"/>
        <v>0.445040214477212</v>
      </c>
    </row>
    <row r="66" ht="20" customHeight="1" spans="1:4">
      <c r="A66" s="203" t="s">
        <v>3178</v>
      </c>
      <c r="B66" s="199">
        <v>1018</v>
      </c>
      <c r="C66" s="56"/>
      <c r="D66" s="200">
        <f t="shared" si="2"/>
        <v>0</v>
      </c>
    </row>
    <row r="67" ht="20" customHeight="1" spans="1:4">
      <c r="A67" s="203" t="s">
        <v>3179</v>
      </c>
      <c r="B67" s="199">
        <v>96</v>
      </c>
      <c r="C67" s="56">
        <v>16</v>
      </c>
      <c r="D67" s="200"/>
    </row>
    <row r="68" ht="20" customHeight="1" spans="1:4">
      <c r="A68" s="203" t="s">
        <v>3180</v>
      </c>
      <c r="B68" s="199">
        <v>320</v>
      </c>
      <c r="C68" s="56">
        <v>2668</v>
      </c>
      <c r="D68" s="200">
        <f t="shared" si="2"/>
        <v>8.3375</v>
      </c>
    </row>
    <row r="69" ht="20" customHeight="1" spans="1:4">
      <c r="A69" s="199" t="s">
        <v>3181</v>
      </c>
      <c r="B69" s="199">
        <v>258</v>
      </c>
      <c r="C69" s="56">
        <v>-1</v>
      </c>
      <c r="D69" s="200">
        <f t="shared" si="2"/>
        <v>-0.00387596899224806</v>
      </c>
    </row>
    <row r="70" ht="20" customHeight="1" spans="1:4">
      <c r="A70" s="215" t="s">
        <v>3182</v>
      </c>
      <c r="B70" s="208">
        <f>SUM(B5,B12,B48)</f>
        <v>175818</v>
      </c>
      <c r="C70" s="208">
        <f>SUM(C5,C12,C48)</f>
        <v>177338</v>
      </c>
      <c r="D70" s="209">
        <f t="shared" si="2"/>
        <v>1.00864530366629</v>
      </c>
    </row>
  </sheetData>
  <autoFilter xmlns:etc="http://www.wps.cn/officeDocument/2017/etCustomData" ref="A4:D70" etc:filterBottomFollowUsedRange="0">
    <extLst/>
  </autoFilter>
  <mergeCells count="2">
    <mergeCell ref="A2:D2"/>
    <mergeCell ref="A3:D3"/>
  </mergeCells>
  <printOptions horizontalCentered="1" verticalCentered="1" gridLines="1"/>
  <pageMargins left="0.156944444444444" right="0.196527777777778" top="0.944444444444444" bottom="1.0625" header="0" footer="0.590277777777778"/>
  <pageSetup paperSize="9" scale="75" orientation="portrait" blackAndWhite="1" horizontalDpi="600"/>
  <headerFooter alignWithMargins="0" scaleWithDoc="0">
    <oddHeader>&amp;C@$</oddHeader>
    <oddFooter>&amp;C@&amp;- &amp;P&amp;-$</oddFooter>
  </headerFooter>
  <ignoredErrors>
    <ignoredError sqref="C12" formulaRang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6"/>
  <sheetViews>
    <sheetView showGridLines="0" showZeros="0" workbookViewId="0">
      <selection activeCell="E19" sqref="E19"/>
    </sheetView>
  </sheetViews>
  <sheetFormatPr defaultColWidth="9.16666666666667" defaultRowHeight="14.25" outlineLevelCol="3"/>
  <cols>
    <col min="1" max="1" width="46.5" style="190" customWidth="1"/>
    <col min="2" max="2" width="13.375" style="190" customWidth="1"/>
    <col min="3" max="4" width="12.75" style="190" customWidth="1"/>
    <col min="5" max="5" width="12" style="190" customWidth="1"/>
  </cols>
  <sheetData>
    <row r="1" spans="1:1">
      <c r="A1" s="190" t="s">
        <v>3183</v>
      </c>
    </row>
    <row r="2" s="190" customFormat="1" ht="34" customHeight="1" spans="1:4">
      <c r="A2" s="122" t="s">
        <v>3184</v>
      </c>
      <c r="B2" s="122"/>
      <c r="C2" s="122"/>
      <c r="D2" s="122"/>
    </row>
    <row r="3" s="190" customFormat="1" ht="17.5" customHeight="1" spans="1:4">
      <c r="A3" s="126" t="s">
        <v>797</v>
      </c>
      <c r="B3" s="126"/>
      <c r="C3" s="126"/>
      <c r="D3" s="126"/>
    </row>
    <row r="4" s="190" customFormat="1" ht="21.75" customHeight="1" spans="1:4">
      <c r="A4" s="55" t="s">
        <v>3120</v>
      </c>
      <c r="B4" s="55" t="s">
        <v>57</v>
      </c>
      <c r="C4" s="55" t="s">
        <v>58</v>
      </c>
      <c r="D4" s="197" t="s">
        <v>59</v>
      </c>
    </row>
    <row r="5" s="190" customFormat="1" ht="20" customHeight="1" spans="1:4">
      <c r="A5" s="198" t="s">
        <v>3185</v>
      </c>
      <c r="B5" s="199"/>
      <c r="C5" s="199"/>
      <c r="D5" s="200"/>
    </row>
    <row r="6" s="190" customFormat="1" ht="20" customHeight="1" spans="1:4">
      <c r="A6" s="201" t="s">
        <v>3186</v>
      </c>
      <c r="B6" s="199"/>
      <c r="C6" s="56"/>
      <c r="D6" s="200"/>
    </row>
    <row r="7" s="190" customFormat="1" ht="20" customHeight="1" spans="1:4">
      <c r="A7" s="198" t="s">
        <v>3122</v>
      </c>
      <c r="B7" s="199"/>
      <c r="C7" s="56"/>
      <c r="D7" s="200"/>
    </row>
    <row r="8" s="190" customFormat="1" ht="20" customHeight="1" spans="1:4">
      <c r="A8" s="198" t="s">
        <v>3123</v>
      </c>
      <c r="B8" s="199"/>
      <c r="C8" s="56"/>
      <c r="D8" s="200"/>
    </row>
    <row r="9" s="190" customFormat="1" ht="20" customHeight="1" spans="1:4">
      <c r="A9" s="198" t="s">
        <v>3124</v>
      </c>
      <c r="B9" s="199"/>
      <c r="C9" s="56"/>
      <c r="D9" s="200"/>
    </row>
    <row r="10" s="190" customFormat="1" ht="20" customHeight="1" spans="1:4">
      <c r="A10" s="198" t="s">
        <v>3125</v>
      </c>
      <c r="B10" s="199"/>
      <c r="C10" s="56"/>
      <c r="D10" s="200"/>
    </row>
    <row r="11" s="190" customFormat="1" ht="20" customHeight="1" spans="1:4">
      <c r="A11" s="198" t="s">
        <v>3126</v>
      </c>
      <c r="B11" s="199"/>
      <c r="C11" s="56"/>
      <c r="D11" s="200"/>
    </row>
    <row r="12" s="190" customFormat="1" ht="20" customHeight="1" spans="1:4">
      <c r="A12" s="198" t="s">
        <v>3127</v>
      </c>
      <c r="B12" s="199"/>
      <c r="C12" s="56"/>
      <c r="D12" s="200"/>
    </row>
    <row r="13" s="190" customFormat="1" ht="20" customHeight="1" spans="1:4">
      <c r="A13" s="198" t="s">
        <v>3187</v>
      </c>
      <c r="B13" s="199"/>
      <c r="C13" s="56"/>
      <c r="D13" s="200"/>
    </row>
    <row r="14" s="190" customFormat="1" ht="20" customHeight="1" spans="1:4">
      <c r="A14" s="198" t="s">
        <v>3188</v>
      </c>
      <c r="B14" s="199"/>
      <c r="C14" s="56"/>
      <c r="D14" s="200"/>
    </row>
    <row r="15" s="190" customFormat="1" ht="20" customHeight="1" spans="1:4">
      <c r="A15" s="202" t="s">
        <v>3189</v>
      </c>
      <c r="B15" s="199"/>
      <c r="C15" s="56"/>
      <c r="D15" s="200"/>
    </row>
    <row r="16" s="190" customFormat="1" ht="20" customHeight="1" spans="1:4">
      <c r="A16" s="203" t="s">
        <v>3190</v>
      </c>
      <c r="B16" s="199"/>
      <c r="C16" s="56"/>
      <c r="D16" s="200"/>
    </row>
    <row r="17" s="190" customFormat="1" ht="20" customHeight="1" spans="1:4">
      <c r="A17" s="203" t="s">
        <v>3191</v>
      </c>
      <c r="B17" s="199"/>
      <c r="C17" s="56"/>
      <c r="D17" s="200"/>
    </row>
    <row r="18" s="190" customFormat="1" ht="20" customHeight="1" spans="1:4">
      <c r="A18" s="203" t="s">
        <v>3192</v>
      </c>
      <c r="B18" s="199"/>
      <c r="C18" s="56"/>
      <c r="D18" s="200"/>
    </row>
    <row r="19" s="190" customFormat="1" ht="20" customHeight="1" spans="1:4">
      <c r="A19" s="203" t="s">
        <v>3193</v>
      </c>
      <c r="B19" s="199"/>
      <c r="C19" s="56"/>
      <c r="D19" s="200"/>
    </row>
    <row r="20" s="190" customFormat="1" ht="20" customHeight="1" spans="1:4">
      <c r="A20" s="203" t="s">
        <v>3194</v>
      </c>
      <c r="B20" s="199"/>
      <c r="C20" s="56"/>
      <c r="D20" s="200"/>
    </row>
    <row r="21" s="190" customFormat="1" ht="20" customHeight="1" spans="1:4">
      <c r="A21" s="203" t="s">
        <v>3195</v>
      </c>
      <c r="B21" s="199"/>
      <c r="C21" s="56"/>
      <c r="D21" s="200"/>
    </row>
    <row r="22" s="190" customFormat="1" ht="20" customHeight="1" spans="1:4">
      <c r="A22" s="203" t="s">
        <v>3196</v>
      </c>
      <c r="B22" s="199"/>
      <c r="C22" s="56"/>
      <c r="D22" s="200"/>
    </row>
    <row r="23" s="190" customFormat="1" ht="20" customHeight="1" spans="1:4">
      <c r="A23" s="203" t="s">
        <v>3197</v>
      </c>
      <c r="B23" s="199"/>
      <c r="C23" s="56"/>
      <c r="D23" s="200"/>
    </row>
    <row r="24" s="190" customFormat="1" ht="20" customHeight="1" spans="1:4">
      <c r="A24" s="202" t="s">
        <v>3198</v>
      </c>
      <c r="B24" s="199"/>
      <c r="C24" s="56"/>
      <c r="D24" s="200"/>
    </row>
    <row r="25" s="190" customFormat="1" ht="20" customHeight="1" spans="1:4">
      <c r="A25" s="203" t="s">
        <v>3199</v>
      </c>
      <c r="B25" s="199"/>
      <c r="C25" s="56"/>
      <c r="D25" s="200"/>
    </row>
    <row r="26" s="190" customFormat="1" ht="20" customHeight="1" spans="1:4">
      <c r="A26" s="203" t="s">
        <v>3200</v>
      </c>
      <c r="B26" s="199"/>
      <c r="C26" s="56"/>
      <c r="D26" s="200"/>
    </row>
    <row r="27" s="190" customFormat="1" ht="20" customHeight="1" spans="1:4">
      <c r="A27" s="203" t="s">
        <v>3201</v>
      </c>
      <c r="B27" s="199"/>
      <c r="C27" s="56"/>
      <c r="D27" s="200"/>
    </row>
    <row r="28" s="190" customFormat="1" ht="20" customHeight="1" spans="1:4">
      <c r="A28" s="203" t="s">
        <v>3202</v>
      </c>
      <c r="B28" s="199"/>
      <c r="C28" s="56"/>
      <c r="D28" s="200"/>
    </row>
    <row r="29" s="190" customFormat="1" ht="20" customHeight="1" spans="1:4">
      <c r="A29" s="203" t="s">
        <v>3203</v>
      </c>
      <c r="B29" s="199"/>
      <c r="C29" s="56"/>
      <c r="D29" s="200"/>
    </row>
    <row r="30" s="190" customFormat="1" ht="20" customHeight="1" spans="1:4">
      <c r="A30" s="57" t="s">
        <v>3204</v>
      </c>
      <c r="B30" s="199"/>
      <c r="C30" s="56"/>
      <c r="D30" s="200"/>
    </row>
    <row r="31" s="190" customFormat="1" ht="20" customHeight="1" spans="1:4">
      <c r="A31" s="57" t="s">
        <v>3205</v>
      </c>
      <c r="B31" s="199"/>
      <c r="C31" s="56"/>
      <c r="D31" s="200"/>
    </row>
    <row r="32" s="190" customFormat="1" ht="20" customHeight="1" spans="1:4">
      <c r="A32" s="57" t="s">
        <v>3206</v>
      </c>
      <c r="B32" s="199"/>
      <c r="C32" s="56"/>
      <c r="D32" s="200"/>
    </row>
    <row r="33" s="190" customFormat="1" ht="20" customHeight="1" spans="1:4">
      <c r="A33" s="57" t="s">
        <v>3207</v>
      </c>
      <c r="B33" s="199"/>
      <c r="C33" s="56"/>
      <c r="D33" s="200"/>
    </row>
    <row r="34" s="190" customFormat="1" ht="20" customHeight="1" spans="1:4">
      <c r="A34" s="57" t="s">
        <v>3208</v>
      </c>
      <c r="B34" s="199"/>
      <c r="C34" s="56"/>
      <c r="D34" s="200"/>
    </row>
    <row r="35" s="190" customFormat="1" ht="20" customHeight="1" spans="1:4">
      <c r="A35" s="57" t="s">
        <v>3209</v>
      </c>
      <c r="B35" s="199"/>
      <c r="C35" s="56"/>
      <c r="D35" s="200"/>
    </row>
    <row r="36" s="190" customFormat="1" ht="20" customHeight="1" spans="1:4">
      <c r="A36" s="57" t="s">
        <v>3210</v>
      </c>
      <c r="B36" s="199"/>
      <c r="C36" s="56"/>
      <c r="D36" s="200"/>
    </row>
    <row r="37" s="190" customFormat="1" ht="20" customHeight="1" spans="1:4">
      <c r="A37" s="57" t="s">
        <v>3211</v>
      </c>
      <c r="B37" s="199"/>
      <c r="C37" s="56"/>
      <c r="D37" s="200"/>
    </row>
    <row r="38" s="190" customFormat="1" ht="20" customHeight="1" spans="1:4">
      <c r="A38" s="57" t="s">
        <v>3212</v>
      </c>
      <c r="B38" s="199"/>
      <c r="C38" s="56"/>
      <c r="D38" s="200"/>
    </row>
    <row r="39" s="190" customFormat="1" ht="20" customHeight="1" spans="1:4">
      <c r="A39" s="57" t="s">
        <v>3213</v>
      </c>
      <c r="B39" s="199"/>
      <c r="C39" s="56"/>
      <c r="D39" s="200"/>
    </row>
    <row r="40" s="190" customFormat="1" ht="20" customHeight="1" spans="1:4">
      <c r="A40" s="57" t="s">
        <v>3214</v>
      </c>
      <c r="B40" s="199"/>
      <c r="C40" s="56"/>
      <c r="D40" s="200"/>
    </row>
    <row r="41" s="190" customFormat="1" ht="20" customHeight="1" spans="1:4">
      <c r="A41" s="57" t="s">
        <v>3215</v>
      </c>
      <c r="B41" s="199"/>
      <c r="C41" s="56"/>
      <c r="D41" s="200"/>
    </row>
    <row r="42" s="190" customFormat="1" ht="20" customHeight="1" spans="1:4">
      <c r="A42" s="57" t="s">
        <v>3216</v>
      </c>
      <c r="B42" s="199"/>
      <c r="C42" s="56"/>
      <c r="D42" s="200"/>
    </row>
    <row r="43" s="190" customFormat="1" ht="20" customHeight="1" spans="1:4">
      <c r="A43" s="57" t="s">
        <v>3217</v>
      </c>
      <c r="B43" s="199"/>
      <c r="C43" s="56"/>
      <c r="D43" s="200"/>
    </row>
    <row r="44" s="190" customFormat="1" ht="20" customHeight="1" spans="1:4">
      <c r="A44" s="57" t="s">
        <v>3218</v>
      </c>
      <c r="B44" s="199"/>
      <c r="C44" s="56"/>
      <c r="D44" s="200"/>
    </row>
    <row r="45" s="190" customFormat="1" ht="20" customHeight="1" spans="1:4">
      <c r="A45" s="57" t="s">
        <v>3219</v>
      </c>
      <c r="B45" s="199"/>
      <c r="C45" s="56"/>
      <c r="D45" s="200"/>
    </row>
    <row r="46" s="190" customFormat="1" ht="20" customHeight="1" spans="1:4">
      <c r="A46" s="57" t="s">
        <v>3220</v>
      </c>
      <c r="B46" s="199"/>
      <c r="C46" s="56"/>
      <c r="D46" s="200"/>
    </row>
    <row r="47" s="190" customFormat="1" ht="20" customHeight="1" spans="1:4">
      <c r="A47" s="57" t="s">
        <v>3221</v>
      </c>
      <c r="B47" s="199"/>
      <c r="C47" s="56"/>
      <c r="D47" s="200"/>
    </row>
    <row r="48" s="190" customFormat="1" ht="20" customHeight="1" spans="1:4">
      <c r="A48" s="57" t="s">
        <v>3222</v>
      </c>
      <c r="B48" s="199"/>
      <c r="C48" s="56"/>
      <c r="D48" s="200"/>
    </row>
    <row r="49" s="190" customFormat="1" ht="20" customHeight="1" spans="1:4">
      <c r="A49" s="57" t="s">
        <v>3223</v>
      </c>
      <c r="B49" s="199"/>
      <c r="C49" s="56"/>
      <c r="D49" s="200"/>
    </row>
    <row r="50" s="190" customFormat="1" ht="20" customHeight="1" spans="1:4">
      <c r="A50" s="57" t="s">
        <v>3224</v>
      </c>
      <c r="B50" s="199"/>
      <c r="C50" s="56"/>
      <c r="D50" s="200"/>
    </row>
    <row r="51" s="190" customFormat="1" ht="20" customHeight="1" spans="1:4">
      <c r="A51" s="57" t="s">
        <v>3225</v>
      </c>
      <c r="B51" s="199"/>
      <c r="C51" s="56"/>
      <c r="D51" s="200"/>
    </row>
    <row r="52" s="190" customFormat="1" ht="20" customHeight="1" spans="1:4">
      <c r="A52" s="57" t="s">
        <v>3226</v>
      </c>
      <c r="B52" s="199"/>
      <c r="C52" s="56"/>
      <c r="D52" s="200"/>
    </row>
    <row r="53" s="190" customFormat="1" ht="20" customHeight="1" spans="1:4">
      <c r="A53" s="57" t="s">
        <v>3227</v>
      </c>
      <c r="B53" s="199"/>
      <c r="C53" s="56"/>
      <c r="D53" s="200"/>
    </row>
    <row r="54" s="190" customFormat="1" ht="20" customHeight="1" spans="1:4">
      <c r="A54" s="203" t="s">
        <v>3228</v>
      </c>
      <c r="B54" s="199"/>
      <c r="C54" s="199"/>
      <c r="D54" s="200"/>
    </row>
    <row r="55" ht="20" customHeight="1" spans="1:4">
      <c r="A55" s="203" t="s">
        <v>3229</v>
      </c>
      <c r="B55" s="199"/>
      <c r="C55" s="56"/>
      <c r="D55" s="200"/>
    </row>
    <row r="56" ht="20" customHeight="1" spans="1:4">
      <c r="A56" s="203" t="s">
        <v>3230</v>
      </c>
      <c r="B56" s="199"/>
      <c r="C56" s="56"/>
      <c r="D56" s="200"/>
    </row>
    <row r="57" ht="20" customHeight="1" spans="1:4">
      <c r="A57" s="203" t="s">
        <v>3231</v>
      </c>
      <c r="B57" s="199"/>
      <c r="C57" s="56"/>
      <c r="D57" s="200"/>
    </row>
    <row r="58" ht="20" customHeight="1" spans="1:4">
      <c r="A58" s="203" t="s">
        <v>3232</v>
      </c>
      <c r="B58" s="199"/>
      <c r="C58" s="56"/>
      <c r="D58" s="200"/>
    </row>
    <row r="59" ht="20" customHeight="1" spans="1:4">
      <c r="A59" s="203" t="s">
        <v>3233</v>
      </c>
      <c r="B59" s="199"/>
      <c r="C59" s="56"/>
      <c r="D59" s="200"/>
    </row>
    <row r="60" ht="20" customHeight="1" spans="1:4">
      <c r="A60" s="203" t="s">
        <v>3234</v>
      </c>
      <c r="B60" s="199"/>
      <c r="C60" s="56"/>
      <c r="D60" s="200"/>
    </row>
    <row r="61" ht="20" customHeight="1" spans="1:4">
      <c r="A61" s="203" t="s">
        <v>3235</v>
      </c>
      <c r="B61" s="199"/>
      <c r="C61" s="56"/>
      <c r="D61" s="200"/>
    </row>
    <row r="62" ht="20" customHeight="1" spans="1:4">
      <c r="A62" s="203" t="s">
        <v>3236</v>
      </c>
      <c r="B62" s="199"/>
      <c r="C62" s="56"/>
      <c r="D62" s="200"/>
    </row>
    <row r="63" ht="20" customHeight="1" spans="1:4">
      <c r="A63" s="203" t="s">
        <v>3237</v>
      </c>
      <c r="B63" s="199"/>
      <c r="C63" s="56"/>
      <c r="D63" s="200"/>
    </row>
    <row r="64" ht="20" customHeight="1" spans="1:4">
      <c r="A64" s="203" t="s">
        <v>3238</v>
      </c>
      <c r="B64" s="199"/>
      <c r="C64" s="56"/>
      <c r="D64" s="200"/>
    </row>
    <row r="65" ht="20" customHeight="1" spans="1:4">
      <c r="A65" s="203" t="s">
        <v>3239</v>
      </c>
      <c r="B65" s="199"/>
      <c r="C65" s="56"/>
      <c r="D65" s="200"/>
    </row>
    <row r="66" ht="20" customHeight="1" spans="1:4">
      <c r="A66" s="203" t="s">
        <v>3240</v>
      </c>
      <c r="B66" s="199"/>
      <c r="C66" s="56"/>
      <c r="D66" s="200"/>
    </row>
    <row r="67" ht="20" customHeight="1" spans="1:4">
      <c r="A67" s="203" t="s">
        <v>3241</v>
      </c>
      <c r="B67" s="199"/>
      <c r="C67" s="56"/>
      <c r="D67" s="200"/>
    </row>
    <row r="68" ht="20" customHeight="1" spans="1:4">
      <c r="A68" s="203" t="s">
        <v>3242</v>
      </c>
      <c r="B68" s="199"/>
      <c r="C68" s="56"/>
      <c r="D68" s="200"/>
    </row>
    <row r="69" ht="20" customHeight="1" spans="1:4">
      <c r="A69" s="203" t="s">
        <v>3243</v>
      </c>
      <c r="B69" s="199"/>
      <c r="C69" s="56"/>
      <c r="D69" s="200"/>
    </row>
    <row r="70" ht="20" customHeight="1" spans="1:4">
      <c r="A70" s="203" t="s">
        <v>3244</v>
      </c>
      <c r="B70" s="199"/>
      <c r="C70" s="56"/>
      <c r="D70" s="200"/>
    </row>
    <row r="71" ht="20" customHeight="1" spans="1:4">
      <c r="A71" s="203" t="s">
        <v>3245</v>
      </c>
      <c r="B71" s="199"/>
      <c r="C71" s="56"/>
      <c r="D71" s="200"/>
    </row>
    <row r="72" ht="20" customHeight="1" spans="1:4">
      <c r="A72" s="203" t="s">
        <v>3246</v>
      </c>
      <c r="B72" s="199"/>
      <c r="C72" s="56"/>
      <c r="D72" s="200"/>
    </row>
    <row r="73" ht="20" customHeight="1" spans="1:4">
      <c r="A73" s="203" t="s">
        <v>3247</v>
      </c>
      <c r="B73" s="199"/>
      <c r="C73" s="56"/>
      <c r="D73" s="200"/>
    </row>
    <row r="74" ht="20" customHeight="1" spans="1:4">
      <c r="A74" s="199" t="s">
        <v>83</v>
      </c>
      <c r="B74" s="199"/>
      <c r="C74" s="56"/>
      <c r="D74" s="200"/>
    </row>
    <row r="75" ht="20" customHeight="1" spans="1:4">
      <c r="A75" s="204" t="s">
        <v>3182</v>
      </c>
      <c r="B75" s="199"/>
      <c r="C75" s="56"/>
      <c r="D75" s="200"/>
    </row>
    <row r="76" spans="1:3">
      <c r="A76" t="s">
        <v>3248</v>
      </c>
      <c r="C76" s="118"/>
    </row>
  </sheetData>
  <mergeCells count="2">
    <mergeCell ref="A2:D2"/>
    <mergeCell ref="A3:D3"/>
  </mergeCells>
  <printOptions horizontalCentered="1" verticalCentered="1" gridLines="1"/>
  <pageMargins left="0.747916666666667" right="0.472222222222222" top="1" bottom="1" header="0" footer="0"/>
  <pageSetup paperSize="9" orientation="portrait" blackAndWhite="1"/>
  <headerFooter alignWithMargins="0" scaleWithDoc="0">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selection activeCell="F36" sqref="F36"/>
    </sheetView>
  </sheetViews>
  <sheetFormatPr defaultColWidth="9" defaultRowHeight="14.25" outlineLevelCol="3"/>
  <cols>
    <col min="1" max="1" width="19.25" customWidth="1"/>
    <col min="2" max="2" width="15.625" customWidth="1"/>
    <col min="3" max="3" width="16.625" customWidth="1"/>
    <col min="4" max="4" width="21.875" customWidth="1"/>
  </cols>
  <sheetData>
    <row r="1" spans="1:1">
      <c r="A1" s="190" t="s">
        <v>3249</v>
      </c>
    </row>
    <row r="2" ht="33" customHeight="1" spans="1:4">
      <c r="A2" s="54" t="s">
        <v>3250</v>
      </c>
      <c r="B2" s="54"/>
      <c r="C2" s="54"/>
      <c r="D2" s="54"/>
    </row>
    <row r="3" spans="1:4">
      <c r="A3" s="90" t="s">
        <v>55</v>
      </c>
      <c r="B3" s="90"/>
      <c r="C3" s="90"/>
      <c r="D3" s="90"/>
    </row>
    <row r="4" spans="1:4">
      <c r="A4" s="73" t="s">
        <v>3251</v>
      </c>
      <c r="B4" s="92" t="s">
        <v>57</v>
      </c>
      <c r="C4" s="92" t="s">
        <v>58</v>
      </c>
      <c r="D4" s="93" t="s">
        <v>59</v>
      </c>
    </row>
    <row r="5" ht="20" customHeight="1" spans="1:4">
      <c r="A5" s="191" t="s">
        <v>3252</v>
      </c>
      <c r="B5" s="191"/>
      <c r="C5" s="192"/>
      <c r="D5" s="193"/>
    </row>
    <row r="6" ht="20" customHeight="1" spans="1:4">
      <c r="A6" s="191" t="s">
        <v>3253</v>
      </c>
      <c r="B6" s="191"/>
      <c r="C6" s="192"/>
      <c r="D6" s="193"/>
    </row>
    <row r="7" ht="20" customHeight="1" spans="1:4">
      <c r="A7" s="191" t="s">
        <v>3254</v>
      </c>
      <c r="B7" s="191"/>
      <c r="C7" s="192"/>
      <c r="D7" s="193"/>
    </row>
    <row r="8" ht="20" customHeight="1" spans="1:4">
      <c r="A8" s="194" t="s">
        <v>3255</v>
      </c>
      <c r="B8" s="194"/>
      <c r="C8" s="195"/>
      <c r="D8" s="195"/>
    </row>
    <row r="9" ht="20" customHeight="1" spans="1:4">
      <c r="A9" s="194"/>
      <c r="B9" s="194"/>
      <c r="C9" s="195"/>
      <c r="D9" s="195"/>
    </row>
    <row r="10" ht="20" customHeight="1" spans="1:4">
      <c r="A10" s="194"/>
      <c r="B10" s="194"/>
      <c r="C10" s="195"/>
      <c r="D10" s="195"/>
    </row>
    <row r="11" ht="20" customHeight="1" spans="1:4">
      <c r="A11" s="194"/>
      <c r="B11" s="194"/>
      <c r="C11" s="195"/>
      <c r="D11" s="195"/>
    </row>
    <row r="12" ht="20" customHeight="1" spans="1:4">
      <c r="A12" s="194"/>
      <c r="B12" s="194"/>
      <c r="C12" s="195"/>
      <c r="D12" s="195"/>
    </row>
    <row r="13" ht="20" customHeight="1" spans="1:4">
      <c r="A13" s="194"/>
      <c r="B13" s="194"/>
      <c r="C13" s="195"/>
      <c r="D13" s="195"/>
    </row>
    <row r="14" ht="20" customHeight="1" spans="1:4">
      <c r="A14" s="194"/>
      <c r="B14" s="194"/>
      <c r="C14" s="195"/>
      <c r="D14" s="195"/>
    </row>
    <row r="15" ht="20" customHeight="1" spans="1:4">
      <c r="A15" s="194"/>
      <c r="B15" s="194"/>
      <c r="C15" s="195"/>
      <c r="D15" s="195"/>
    </row>
    <row r="16" ht="20" customHeight="1" spans="1:4">
      <c r="A16" s="194"/>
      <c r="B16" s="194"/>
      <c r="C16" s="195"/>
      <c r="D16" s="195"/>
    </row>
    <row r="17" ht="20" customHeight="1" spans="1:4">
      <c r="A17" s="194"/>
      <c r="B17" s="194"/>
      <c r="C17" s="195"/>
      <c r="D17" s="195"/>
    </row>
    <row r="18" ht="20" customHeight="1" spans="1:4">
      <c r="A18" s="194"/>
      <c r="B18" s="194"/>
      <c r="C18" s="195"/>
      <c r="D18" s="195"/>
    </row>
    <row r="19" ht="20" customHeight="1" spans="1:4">
      <c r="A19" s="194"/>
      <c r="B19" s="194"/>
      <c r="C19" s="195"/>
      <c r="D19" s="195"/>
    </row>
    <row r="20" ht="20" customHeight="1" spans="1:4">
      <c r="A20" s="194"/>
      <c r="B20" s="194"/>
      <c r="C20" s="195"/>
      <c r="D20" s="195"/>
    </row>
    <row r="21" ht="20" customHeight="1" spans="1:4">
      <c r="A21" s="194"/>
      <c r="B21" s="194"/>
      <c r="C21" s="195"/>
      <c r="D21" s="195"/>
    </row>
    <row r="22" ht="20" customHeight="1" spans="1:4">
      <c r="A22" s="194"/>
      <c r="B22" s="194"/>
      <c r="C22" s="195"/>
      <c r="D22" s="195"/>
    </row>
    <row r="23" ht="20" customHeight="1" spans="1:4">
      <c r="A23" s="194"/>
      <c r="B23" s="194"/>
      <c r="C23" s="195"/>
      <c r="D23" s="195"/>
    </row>
    <row r="24" ht="20" customHeight="1" spans="1:4">
      <c r="A24" s="194"/>
      <c r="B24" s="194"/>
      <c r="C24" s="195"/>
      <c r="D24" s="195"/>
    </row>
    <row r="25" ht="20" customHeight="1" spans="1:4">
      <c r="A25" s="194"/>
      <c r="B25" s="194"/>
      <c r="C25" s="195"/>
      <c r="D25" s="195"/>
    </row>
    <row r="26" ht="20" customHeight="1" spans="1:4">
      <c r="A26" s="194"/>
      <c r="B26" s="194"/>
      <c r="C26" s="195"/>
      <c r="D26" s="195"/>
    </row>
    <row r="27" ht="20" customHeight="1" spans="1:4">
      <c r="A27" s="73" t="s">
        <v>3182</v>
      </c>
      <c r="B27" s="73"/>
      <c r="C27" s="196"/>
      <c r="D27" s="196"/>
    </row>
    <row r="28" spans="1:1">
      <c r="A28" t="s">
        <v>3248</v>
      </c>
    </row>
  </sheetData>
  <mergeCells count="2">
    <mergeCell ref="A2:D2"/>
    <mergeCell ref="A3:D3"/>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A5" sqref="A5"/>
    </sheetView>
  </sheetViews>
  <sheetFormatPr defaultColWidth="9" defaultRowHeight="14.25" outlineLevelCol="4"/>
  <cols>
    <col min="1" max="1" width="49.375" style="84" customWidth="1"/>
    <col min="2" max="2" width="25.625" style="84" customWidth="1"/>
    <col min="3" max="16384" width="9" style="84"/>
  </cols>
  <sheetData>
    <row r="1" s="84" customFormat="1" ht="24.95" customHeight="1" spans="1:2">
      <c r="A1" s="185" t="s">
        <v>3256</v>
      </c>
      <c r="B1" s="185"/>
    </row>
    <row r="2" s="83" customFormat="1" ht="36" customHeight="1" spans="1:5">
      <c r="A2" s="54" t="s">
        <v>3257</v>
      </c>
      <c r="B2" s="54"/>
      <c r="C2" s="85"/>
      <c r="D2" s="85"/>
      <c r="E2" s="85"/>
    </row>
    <row r="3" s="84" customFormat="1" ht="24.95" customHeight="1" spans="1:2">
      <c r="A3" s="90" t="s">
        <v>55</v>
      </c>
      <c r="B3" s="90"/>
    </row>
    <row r="4" s="84" customFormat="1" ht="24.95" customHeight="1" spans="1:2">
      <c r="A4" s="186" t="s">
        <v>3258</v>
      </c>
      <c r="B4" s="186" t="s">
        <v>3259</v>
      </c>
    </row>
    <row r="5" s="84" customFormat="1" ht="24.95" customHeight="1" spans="1:2">
      <c r="A5" s="187" t="s">
        <v>3260</v>
      </c>
      <c r="B5" s="188">
        <v>133964</v>
      </c>
    </row>
    <row r="6" s="84" customFormat="1" ht="24.95" customHeight="1" spans="1:2">
      <c r="A6" s="187" t="s">
        <v>3261</v>
      </c>
      <c r="B6" s="188">
        <v>154734</v>
      </c>
    </row>
    <row r="7" s="84" customFormat="1" ht="24.95" customHeight="1" spans="1:2">
      <c r="A7" s="187" t="s">
        <v>3262</v>
      </c>
      <c r="B7" s="189">
        <v>36991</v>
      </c>
    </row>
    <row r="8" s="84" customFormat="1" ht="24.95" customHeight="1" spans="1:2">
      <c r="A8" s="187" t="s">
        <v>3263</v>
      </c>
      <c r="B8" s="189">
        <v>852</v>
      </c>
    </row>
    <row r="9" s="84" customFormat="1" ht="24.95" customHeight="1" spans="1:2">
      <c r="A9" s="187" t="s">
        <v>3264</v>
      </c>
      <c r="B9" s="189">
        <v>36139</v>
      </c>
    </row>
    <row r="10" s="84" customFormat="1" ht="24.95" customHeight="1" spans="1:2">
      <c r="A10" s="187" t="s">
        <v>3265</v>
      </c>
      <c r="B10" s="189"/>
    </row>
    <row r="11" s="84" customFormat="1" ht="24.95" customHeight="1" spans="1:2">
      <c r="A11" s="187" t="s">
        <v>3266</v>
      </c>
      <c r="B11" s="189">
        <v>17566</v>
      </c>
    </row>
    <row r="12" s="84" customFormat="1" ht="24.95" customHeight="1" spans="1:2">
      <c r="A12" s="187" t="s">
        <v>3267</v>
      </c>
      <c r="B12" s="189">
        <v>4391</v>
      </c>
    </row>
    <row r="13" s="84" customFormat="1" ht="24.95" customHeight="1" spans="1:2">
      <c r="A13" s="187" t="s">
        <v>3268</v>
      </c>
      <c r="B13" s="189"/>
    </row>
    <row r="14" s="84" customFormat="1" ht="24.95" customHeight="1" spans="1:2">
      <c r="A14" s="187" t="s">
        <v>3269</v>
      </c>
      <c r="B14" s="189">
        <v>153389</v>
      </c>
    </row>
    <row r="15" s="84" customFormat="1" ht="24.95" customHeight="1" spans="1:2">
      <c r="A15" s="111"/>
      <c r="B15" s="111"/>
    </row>
    <row r="16" s="84" customFormat="1" ht="24.95" customHeight="1"/>
    <row r="17" s="84" customFormat="1" ht="24.95" customHeight="1"/>
  </sheetData>
  <mergeCells count="3">
    <mergeCell ref="A1:B1"/>
    <mergeCell ref="A2:B2"/>
    <mergeCell ref="A3:B3"/>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1"/>
  <sheetViews>
    <sheetView workbookViewId="0">
      <pane ySplit="4" topLeftCell="A5" activePane="bottomLeft" state="frozen"/>
      <selection/>
      <selection pane="bottomLeft" activeCell="A5" sqref="A5:D30"/>
    </sheetView>
  </sheetViews>
  <sheetFormatPr defaultColWidth="12.1833333333333" defaultRowHeight="15.55" customHeight="1" outlineLevelCol="3"/>
  <cols>
    <col min="1" max="1" width="42.25" customWidth="1"/>
    <col min="2" max="2" width="13.25" customWidth="1"/>
    <col min="3" max="3" width="10.875" customWidth="1"/>
    <col min="4" max="4" width="11.5" customWidth="1"/>
    <col min="5" max="252" width="12.1833333333333" customWidth="1"/>
  </cols>
  <sheetData>
    <row r="1" customHeight="1" spans="1:1">
      <c r="A1" t="s">
        <v>3270</v>
      </c>
    </row>
    <row r="2" ht="40.5" customHeight="1" spans="1:4">
      <c r="A2" s="181" t="s">
        <v>3271</v>
      </c>
      <c r="B2" s="181"/>
      <c r="C2" s="181"/>
      <c r="D2" s="181"/>
    </row>
    <row r="3" ht="17" customHeight="1" spans="1:4">
      <c r="A3" s="90" t="s">
        <v>55</v>
      </c>
      <c r="B3" s="90"/>
      <c r="C3" s="90"/>
      <c r="D3" s="90"/>
    </row>
    <row r="4" ht="17" customHeight="1" spans="1:4">
      <c r="A4" s="73" t="s">
        <v>127</v>
      </c>
      <c r="B4" s="73" t="s">
        <v>57</v>
      </c>
      <c r="C4" s="73" t="s">
        <v>58</v>
      </c>
      <c r="D4" s="73" t="s">
        <v>59</v>
      </c>
    </row>
    <row r="5" ht="17" customHeight="1" spans="1:4">
      <c r="A5" s="162" t="s">
        <v>3272</v>
      </c>
      <c r="B5" s="163"/>
      <c r="C5" s="164"/>
      <c r="D5" s="165"/>
    </row>
    <row r="6" ht="17" customHeight="1" spans="1:4">
      <c r="A6" s="162" t="s">
        <v>3273</v>
      </c>
      <c r="B6" s="88"/>
      <c r="C6" s="164"/>
      <c r="D6" s="165"/>
    </row>
    <row r="7" ht="17" customHeight="1" spans="1:4">
      <c r="A7" s="162" t="s">
        <v>3274</v>
      </c>
      <c r="B7" s="88"/>
      <c r="C7" s="164"/>
      <c r="D7" s="165"/>
    </row>
    <row r="8" ht="17" customHeight="1" spans="1:4">
      <c r="A8" s="162" t="s">
        <v>3275</v>
      </c>
      <c r="B8" s="88"/>
      <c r="C8" s="164"/>
      <c r="D8" s="165"/>
    </row>
    <row r="9" ht="17" customHeight="1" spans="1:4">
      <c r="A9" s="162" t="s">
        <v>3276</v>
      </c>
      <c r="B9" s="166"/>
      <c r="C9" s="164"/>
      <c r="D9" s="165"/>
    </row>
    <row r="10" ht="17" customHeight="1" spans="1:4">
      <c r="A10" s="162" t="s">
        <v>3277</v>
      </c>
      <c r="B10" s="166"/>
      <c r="C10" s="164"/>
      <c r="D10" s="165"/>
    </row>
    <row r="11" ht="17" customHeight="1" spans="1:4">
      <c r="A11" s="162" t="s">
        <v>3278</v>
      </c>
      <c r="B11" s="166"/>
      <c r="C11" s="164"/>
      <c r="D11" s="165"/>
    </row>
    <row r="12" ht="17" customHeight="1" spans="1:4">
      <c r="A12" s="162" t="s">
        <v>3279</v>
      </c>
      <c r="B12" s="166"/>
      <c r="C12" s="164"/>
      <c r="D12" s="165"/>
    </row>
    <row r="13" ht="17" customHeight="1" spans="1:4">
      <c r="A13" s="162" t="s">
        <v>3280</v>
      </c>
      <c r="B13" s="167">
        <v>50000</v>
      </c>
      <c r="C13" s="168">
        <v>7426</v>
      </c>
      <c r="D13" s="169">
        <f>C13/B13</f>
        <v>0.14852</v>
      </c>
    </row>
    <row r="14" ht="17" customHeight="1" spans="1:4">
      <c r="A14" s="162" t="s">
        <v>3281</v>
      </c>
      <c r="B14" s="167"/>
      <c r="C14" s="168"/>
      <c r="D14" s="169"/>
    </row>
    <row r="15" ht="17" customHeight="1" spans="1:4">
      <c r="A15" s="162" t="s">
        <v>3282</v>
      </c>
      <c r="B15" s="167"/>
      <c r="C15" s="168"/>
      <c r="D15" s="169"/>
    </row>
    <row r="16" ht="17" customHeight="1" spans="1:4">
      <c r="A16" s="162" t="s">
        <v>3283</v>
      </c>
      <c r="B16" s="167"/>
      <c r="C16" s="168"/>
      <c r="D16" s="169"/>
    </row>
    <row r="17" ht="17" customHeight="1" spans="1:4">
      <c r="A17" s="162" t="s">
        <v>3284</v>
      </c>
      <c r="B17" s="167"/>
      <c r="C17" s="168"/>
      <c r="D17" s="169"/>
    </row>
    <row r="18" ht="17" customHeight="1" spans="1:4">
      <c r="A18" s="162" t="s">
        <v>3285</v>
      </c>
      <c r="B18" s="167"/>
      <c r="C18" s="168"/>
      <c r="D18" s="169"/>
    </row>
    <row r="19" ht="17" customHeight="1" spans="1:4">
      <c r="A19" s="162" t="s">
        <v>3286</v>
      </c>
      <c r="B19" s="167"/>
      <c r="C19" s="168"/>
      <c r="D19" s="169"/>
    </row>
    <row r="20" ht="17" customHeight="1" spans="1:4">
      <c r="A20" s="162" t="s">
        <v>3287</v>
      </c>
      <c r="B20" s="167">
        <v>1000</v>
      </c>
      <c r="C20" s="168">
        <v>1234</v>
      </c>
      <c r="D20" s="169">
        <f>C20/B20</f>
        <v>1.234</v>
      </c>
    </row>
    <row r="21" ht="17" customHeight="1" spans="1:4">
      <c r="A21" s="162" t="s">
        <v>3288</v>
      </c>
      <c r="B21" s="167"/>
      <c r="C21" s="168"/>
      <c r="D21" s="169"/>
    </row>
    <row r="22" ht="17" customHeight="1" spans="1:4">
      <c r="A22" s="162" t="s">
        <v>3289</v>
      </c>
      <c r="B22" s="167"/>
      <c r="C22" s="168"/>
      <c r="D22" s="169"/>
    </row>
    <row r="23" ht="17" customHeight="1" spans="1:4">
      <c r="A23" s="162" t="s">
        <v>3290</v>
      </c>
      <c r="B23" s="167"/>
      <c r="C23" s="168"/>
      <c r="D23" s="169"/>
    </row>
    <row r="24" ht="17" customHeight="1" spans="1:4">
      <c r="A24" s="162" t="s">
        <v>3291</v>
      </c>
      <c r="B24" s="167"/>
      <c r="C24" s="168"/>
      <c r="D24" s="169"/>
    </row>
    <row r="25" ht="17" customHeight="1" spans="1:4">
      <c r="A25" s="162" t="s">
        <v>3292</v>
      </c>
      <c r="B25" s="167"/>
      <c r="C25" s="168"/>
      <c r="D25" s="169"/>
    </row>
    <row r="26" ht="17" customHeight="1" spans="1:4">
      <c r="A26" s="162" t="s">
        <v>3293</v>
      </c>
      <c r="B26" s="167"/>
      <c r="C26" s="168"/>
      <c r="D26" s="169"/>
    </row>
    <row r="27" ht="17" customHeight="1" spans="1:4">
      <c r="A27" s="162" t="s">
        <v>3294</v>
      </c>
      <c r="B27" s="167"/>
      <c r="C27" s="168"/>
      <c r="D27" s="169"/>
    </row>
    <row r="28" ht="17" customHeight="1" spans="1:4">
      <c r="A28" s="162" t="s">
        <v>3295</v>
      </c>
      <c r="B28" s="167">
        <v>300</v>
      </c>
      <c r="C28" s="168">
        <v>190</v>
      </c>
      <c r="D28" s="169">
        <f>C28/B28</f>
        <v>0.633333333333333</v>
      </c>
    </row>
    <row r="29" ht="17" customHeight="1" spans="1:4">
      <c r="A29" s="162" t="s">
        <v>3296</v>
      </c>
      <c r="B29" s="170"/>
      <c r="C29" s="154"/>
      <c r="D29" s="169"/>
    </row>
    <row r="30" ht="17" customHeight="1" spans="1:4">
      <c r="A30" s="162" t="s">
        <v>3297</v>
      </c>
      <c r="B30" s="170"/>
      <c r="C30" s="154"/>
      <c r="D30" s="169"/>
    </row>
    <row r="31" ht="17" customHeight="1" spans="1:4">
      <c r="A31" s="171" t="s">
        <v>3298</v>
      </c>
      <c r="B31" s="170">
        <f>SUM(B5:B30)</f>
        <v>51300</v>
      </c>
      <c r="C31" s="170">
        <f>SUM(C5:C30)</f>
        <v>8850</v>
      </c>
      <c r="D31" s="182">
        <f>C31/B31</f>
        <v>0.172514619883041</v>
      </c>
    </row>
    <row r="32" ht="17" customHeight="1" spans="1:4">
      <c r="A32" s="183" t="s">
        <v>3299</v>
      </c>
      <c r="B32" s="170"/>
      <c r="C32" s="154"/>
      <c r="D32" s="182"/>
    </row>
    <row r="33" ht="17" customHeight="1" spans="1:4">
      <c r="A33" s="183" t="s">
        <v>3300</v>
      </c>
      <c r="B33" s="160">
        <f>SUM(B34:B38)</f>
        <v>1300</v>
      </c>
      <c r="C33" s="160">
        <f>SUM(C34:C38)</f>
        <v>65334</v>
      </c>
      <c r="D33" s="182">
        <f>C33/B33</f>
        <v>50.2569230769231</v>
      </c>
    </row>
    <row r="34" ht="17" customHeight="1" spans="1:4">
      <c r="A34" s="184" t="s">
        <v>3301</v>
      </c>
      <c r="B34" s="167">
        <v>1300</v>
      </c>
      <c r="C34" s="154">
        <v>2745</v>
      </c>
      <c r="D34" s="182">
        <f>C34/B34</f>
        <v>2.11153846153846</v>
      </c>
    </row>
    <row r="35" ht="17" customHeight="1" spans="1:4">
      <c r="A35" s="184" t="s">
        <v>3302</v>
      </c>
      <c r="B35" s="167"/>
      <c r="C35" s="154">
        <v>5200</v>
      </c>
      <c r="D35" s="182"/>
    </row>
    <row r="36" ht="17" customHeight="1" spans="1:4">
      <c r="A36" s="184" t="s">
        <v>3303</v>
      </c>
      <c r="B36" s="167"/>
      <c r="C36" s="154">
        <v>52700</v>
      </c>
      <c r="D36" s="182"/>
    </row>
    <row r="37" ht="17" customHeight="1" spans="1:4">
      <c r="A37" s="184" t="s">
        <v>3304</v>
      </c>
      <c r="B37" s="167"/>
      <c r="C37" s="154"/>
      <c r="D37" s="169"/>
    </row>
    <row r="38" ht="17" customHeight="1" spans="1:4">
      <c r="A38" s="184" t="s">
        <v>3305</v>
      </c>
      <c r="B38" s="170"/>
      <c r="C38" s="154">
        <v>4689</v>
      </c>
      <c r="D38" s="169"/>
    </row>
    <row r="39" ht="17" customHeight="1" spans="1:4">
      <c r="A39" s="171" t="s">
        <v>3306</v>
      </c>
      <c r="B39" s="170">
        <f>B33+B32+B31</f>
        <v>52600</v>
      </c>
      <c r="C39" s="170">
        <f>C33+C32+C31</f>
        <v>74184</v>
      </c>
      <c r="D39" s="182">
        <f>C39/B39</f>
        <v>1.41034220532319</v>
      </c>
    </row>
    <row r="40" customHeight="1" spans="1:2">
      <c r="A40" s="173"/>
      <c r="B40" s="174"/>
    </row>
    <row r="41" customHeight="1" spans="1:2">
      <c r="A41" s="173"/>
      <c r="B41" s="174"/>
    </row>
    <row r="42" customHeight="1" spans="1:2">
      <c r="A42" s="173"/>
      <c r="B42" s="174"/>
    </row>
    <row r="43" customHeight="1" spans="1:2">
      <c r="A43" s="173"/>
      <c r="B43" s="174"/>
    </row>
    <row r="44" customHeight="1" spans="1:2">
      <c r="A44" s="173"/>
      <c r="B44" s="174"/>
    </row>
    <row r="45" customHeight="1" spans="1:2">
      <c r="A45" s="173"/>
      <c r="B45" s="174"/>
    </row>
    <row r="46" customHeight="1" spans="1:2">
      <c r="A46" s="173"/>
      <c r="B46" s="174"/>
    </row>
    <row r="47" customHeight="1" spans="1:2">
      <c r="A47" s="173"/>
      <c r="B47" s="174"/>
    </row>
    <row r="48" customHeight="1" spans="1:2">
      <c r="A48" s="173"/>
      <c r="B48" s="174"/>
    </row>
    <row r="49" customHeight="1" spans="1:2">
      <c r="A49" s="173"/>
      <c r="B49" s="174"/>
    </row>
    <row r="50" customHeight="1" spans="1:2">
      <c r="A50" s="173"/>
      <c r="B50" s="174"/>
    </row>
    <row r="51" customHeight="1" spans="1:2">
      <c r="A51" s="173"/>
      <c r="B51" s="174"/>
    </row>
    <row r="52" customHeight="1" spans="1:2">
      <c r="A52" s="173"/>
      <c r="B52" s="174"/>
    </row>
    <row r="53" customHeight="1" spans="1:2">
      <c r="A53" s="173"/>
      <c r="B53" s="174"/>
    </row>
    <row r="54" customHeight="1" spans="1:2">
      <c r="A54" s="173"/>
      <c r="B54" s="174"/>
    </row>
    <row r="55" customHeight="1" spans="1:2">
      <c r="A55" s="173"/>
      <c r="B55" s="174"/>
    </row>
    <row r="56" customHeight="1" spans="1:2">
      <c r="A56" s="173"/>
      <c r="B56" s="174"/>
    </row>
    <row r="57" customHeight="1" spans="1:2">
      <c r="A57" s="173"/>
      <c r="B57" s="174"/>
    </row>
    <row r="58" customHeight="1" spans="1:2">
      <c r="A58" s="173"/>
      <c r="B58" s="174"/>
    </row>
    <row r="59" customHeight="1" spans="1:2">
      <c r="A59" s="173"/>
      <c r="B59" s="174"/>
    </row>
    <row r="60" customHeight="1" spans="1:2">
      <c r="A60" s="173"/>
      <c r="B60" s="174"/>
    </row>
    <row r="61" customHeight="1" spans="1:2">
      <c r="A61" s="173"/>
      <c r="B61" s="174"/>
    </row>
    <row r="62" customHeight="1" spans="1:2">
      <c r="A62" s="173"/>
      <c r="B62" s="174"/>
    </row>
    <row r="63" customHeight="1" spans="1:2">
      <c r="A63" s="173"/>
      <c r="B63" s="174"/>
    </row>
    <row r="64" customHeight="1" spans="1:2">
      <c r="A64" s="173"/>
      <c r="B64" s="174"/>
    </row>
    <row r="65" customHeight="1" spans="1:2">
      <c r="A65" s="173"/>
      <c r="B65" s="174"/>
    </row>
    <row r="66" customHeight="1" spans="1:2">
      <c r="A66" s="173"/>
      <c r="B66" s="174"/>
    </row>
    <row r="67" customHeight="1" spans="1:2">
      <c r="A67" s="173"/>
      <c r="B67" s="174"/>
    </row>
    <row r="68" customHeight="1" spans="1:2">
      <c r="A68" s="173"/>
      <c r="B68" s="174"/>
    </row>
    <row r="69" customHeight="1" spans="1:2">
      <c r="A69" s="173"/>
      <c r="B69" s="174"/>
    </row>
    <row r="70" customHeight="1" spans="1:2">
      <c r="A70" s="173"/>
      <c r="B70" s="174"/>
    </row>
    <row r="71" customHeight="1" spans="1:2">
      <c r="A71" s="173"/>
      <c r="B71" s="174"/>
    </row>
    <row r="72" customHeight="1" spans="1:2">
      <c r="A72" s="173"/>
      <c r="B72" s="174"/>
    </row>
    <row r="73" customHeight="1" spans="1:2">
      <c r="A73" s="173"/>
      <c r="B73" s="174"/>
    </row>
    <row r="74" customHeight="1" spans="1:2">
      <c r="A74" s="173"/>
      <c r="B74" s="174"/>
    </row>
    <row r="75" customHeight="1" spans="1:2">
      <c r="A75" s="173"/>
      <c r="B75" s="174"/>
    </row>
    <row r="76" customHeight="1" spans="1:2">
      <c r="A76" s="173"/>
      <c r="B76" s="174"/>
    </row>
    <row r="77" customHeight="1" spans="1:2">
      <c r="A77" s="173"/>
      <c r="B77" s="174"/>
    </row>
    <row r="78" customHeight="1" spans="1:2">
      <c r="A78" s="173"/>
      <c r="B78" s="174"/>
    </row>
    <row r="79" customHeight="1" spans="1:2">
      <c r="A79" s="173"/>
      <c r="B79" s="174"/>
    </row>
    <row r="80" customHeight="1" spans="1:2">
      <c r="A80" s="173"/>
      <c r="B80" s="174"/>
    </row>
    <row r="81" customHeight="1" spans="1:2">
      <c r="A81" s="173"/>
      <c r="B81" s="174"/>
    </row>
    <row r="82" customHeight="1" spans="1:2">
      <c r="A82" s="173"/>
      <c r="B82" s="174"/>
    </row>
    <row r="83" customHeight="1" spans="1:2">
      <c r="A83" s="173"/>
      <c r="B83" s="174"/>
    </row>
    <row r="84" customHeight="1" spans="1:2">
      <c r="A84" s="173"/>
      <c r="B84" s="174"/>
    </row>
    <row r="85" customHeight="1" spans="1:2">
      <c r="A85" s="173"/>
      <c r="B85" s="174"/>
    </row>
    <row r="86" customHeight="1" spans="1:2">
      <c r="A86" s="173"/>
      <c r="B86" s="174"/>
    </row>
    <row r="87" customHeight="1" spans="1:2">
      <c r="A87" s="173"/>
      <c r="B87" s="174"/>
    </row>
    <row r="88" customHeight="1" spans="1:2">
      <c r="A88" s="173"/>
      <c r="B88" s="174"/>
    </row>
    <row r="89" customHeight="1" spans="1:2">
      <c r="A89" s="173"/>
      <c r="B89" s="174"/>
    </row>
    <row r="90" customHeight="1" spans="1:2">
      <c r="A90" s="173"/>
      <c r="B90" s="174"/>
    </row>
    <row r="91" customHeight="1" spans="1:2">
      <c r="A91" s="173"/>
      <c r="B91" s="174"/>
    </row>
    <row r="92" customHeight="1" spans="1:2">
      <c r="A92" s="173"/>
      <c r="B92" s="174"/>
    </row>
    <row r="93" customHeight="1" spans="1:2">
      <c r="A93" s="173"/>
      <c r="B93" s="174"/>
    </row>
    <row r="94" customHeight="1" spans="1:2">
      <c r="A94" s="173"/>
      <c r="B94" s="174"/>
    </row>
    <row r="95" customHeight="1" spans="1:2">
      <c r="A95" s="173"/>
      <c r="B95" s="174"/>
    </row>
    <row r="96" customHeight="1" spans="1:2">
      <c r="A96" s="173"/>
      <c r="B96" s="174"/>
    </row>
    <row r="97" customHeight="1" spans="1:2">
      <c r="A97" s="173"/>
      <c r="B97" s="174"/>
    </row>
    <row r="98" customHeight="1" spans="1:2">
      <c r="A98" s="173"/>
      <c r="B98" s="174"/>
    </row>
    <row r="99" customHeight="1" spans="1:2">
      <c r="A99" s="173"/>
      <c r="B99" s="174"/>
    </row>
    <row r="100" customHeight="1" spans="1:2">
      <c r="A100" s="173"/>
      <c r="B100" s="174"/>
    </row>
    <row r="101" customHeight="1" spans="1:2">
      <c r="A101" s="173"/>
      <c r="B101" s="174"/>
    </row>
    <row r="102" customHeight="1" spans="1:2">
      <c r="A102" s="173"/>
      <c r="B102" s="174"/>
    </row>
    <row r="103" customHeight="1" spans="1:2">
      <c r="A103" s="173"/>
      <c r="B103" s="174"/>
    </row>
    <row r="104" customHeight="1" spans="1:2">
      <c r="A104" s="173"/>
      <c r="B104" s="174"/>
    </row>
    <row r="105" customHeight="1" spans="1:2">
      <c r="A105" s="173"/>
      <c r="B105" s="174"/>
    </row>
    <row r="106" customHeight="1" spans="1:2">
      <c r="A106" s="173"/>
      <c r="B106" s="174"/>
    </row>
    <row r="107" customHeight="1" spans="1:2">
      <c r="A107" s="173"/>
      <c r="B107" s="174"/>
    </row>
    <row r="108" customHeight="1" spans="1:2">
      <c r="A108" s="173"/>
      <c r="B108" s="174"/>
    </row>
    <row r="109" customHeight="1" spans="1:2">
      <c r="A109" s="173"/>
      <c r="B109" s="174"/>
    </row>
    <row r="110" customHeight="1" spans="1:2">
      <c r="A110" s="173"/>
      <c r="B110" s="174"/>
    </row>
    <row r="111" customHeight="1" spans="1:2">
      <c r="A111" s="173"/>
      <c r="B111" s="174"/>
    </row>
    <row r="112" customHeight="1" spans="1:2">
      <c r="A112" s="173"/>
      <c r="B112" s="174"/>
    </row>
    <row r="113" customHeight="1" spans="1:2">
      <c r="A113" s="173"/>
      <c r="B113" s="174"/>
    </row>
    <row r="114" customHeight="1" spans="1:2">
      <c r="A114" s="173"/>
      <c r="B114" s="174"/>
    </row>
    <row r="115" customHeight="1" spans="1:2">
      <c r="A115" s="173"/>
      <c r="B115" s="174"/>
    </row>
    <row r="116" customHeight="1" spans="1:2">
      <c r="A116" s="173"/>
      <c r="B116" s="174"/>
    </row>
    <row r="117" customHeight="1" spans="1:2">
      <c r="A117" s="173"/>
      <c r="B117" s="174"/>
    </row>
    <row r="118" customHeight="1" spans="1:2">
      <c r="A118" s="173"/>
      <c r="B118" s="174"/>
    </row>
    <row r="119" customHeight="1" spans="1:2">
      <c r="A119" s="173"/>
      <c r="B119" s="174"/>
    </row>
    <row r="120" customHeight="1" spans="1:2">
      <c r="A120" s="173"/>
      <c r="B120" s="174"/>
    </row>
    <row r="121" customHeight="1" spans="1:2">
      <c r="A121" s="173"/>
      <c r="B121" s="174"/>
    </row>
    <row r="122" customHeight="1" spans="1:2">
      <c r="A122" s="173"/>
      <c r="B122" s="174"/>
    </row>
    <row r="123" customHeight="1" spans="1:2">
      <c r="A123" s="173"/>
      <c r="B123" s="174"/>
    </row>
    <row r="124" customHeight="1" spans="1:2">
      <c r="A124" s="173"/>
      <c r="B124" s="174"/>
    </row>
    <row r="125" customHeight="1" spans="1:2">
      <c r="A125" s="173"/>
      <c r="B125" s="174"/>
    </row>
    <row r="126" customHeight="1" spans="1:2">
      <c r="A126" s="173"/>
      <c r="B126" s="174"/>
    </row>
    <row r="127" customHeight="1" spans="1:2">
      <c r="A127" s="173"/>
      <c r="B127" s="174"/>
    </row>
    <row r="128" customHeight="1" spans="1:2">
      <c r="A128" s="173"/>
      <c r="B128" s="174"/>
    </row>
    <row r="129" customHeight="1" spans="1:2">
      <c r="A129" s="173"/>
      <c r="B129" s="174"/>
    </row>
    <row r="130" customHeight="1" spans="1:2">
      <c r="A130" s="173"/>
      <c r="B130" s="174"/>
    </row>
    <row r="131" customHeight="1" spans="1:2">
      <c r="A131" s="173"/>
      <c r="B131" s="174"/>
    </row>
    <row r="132" customHeight="1" spans="1:2">
      <c r="A132" s="173"/>
      <c r="B132" s="174"/>
    </row>
    <row r="133" customHeight="1" spans="1:2">
      <c r="A133" s="173"/>
      <c r="B133" s="174"/>
    </row>
    <row r="134" customHeight="1" spans="1:2">
      <c r="A134" s="173"/>
      <c r="B134" s="174"/>
    </row>
    <row r="135" customHeight="1" spans="1:2">
      <c r="A135" s="173"/>
      <c r="B135" s="174"/>
    </row>
    <row r="136" customHeight="1" spans="1:2">
      <c r="A136" s="173"/>
      <c r="B136" s="174"/>
    </row>
    <row r="137" customHeight="1" spans="1:2">
      <c r="A137" s="173"/>
      <c r="B137" s="174"/>
    </row>
    <row r="138" customHeight="1" spans="1:2">
      <c r="A138" s="173"/>
      <c r="B138" s="174"/>
    </row>
    <row r="139" customHeight="1" spans="1:2">
      <c r="A139" s="173"/>
      <c r="B139" s="174"/>
    </row>
    <row r="140" customHeight="1" spans="1:2">
      <c r="A140" s="173"/>
      <c r="B140" s="174"/>
    </row>
    <row r="141" customHeight="1" spans="1:2">
      <c r="A141" s="173"/>
      <c r="B141" s="174"/>
    </row>
    <row r="142" customHeight="1" spans="1:2">
      <c r="A142" s="173"/>
      <c r="B142" s="174"/>
    </row>
    <row r="143" customHeight="1" spans="1:2">
      <c r="A143" s="173"/>
      <c r="B143" s="174"/>
    </row>
    <row r="144" customHeight="1" spans="1:2">
      <c r="A144" s="173"/>
      <c r="B144" s="174"/>
    </row>
    <row r="145" customHeight="1" spans="1:2">
      <c r="A145" s="173"/>
      <c r="B145" s="174"/>
    </row>
    <row r="146" customHeight="1" spans="1:2">
      <c r="A146" s="173"/>
      <c r="B146" s="174"/>
    </row>
    <row r="147" customHeight="1" spans="1:2">
      <c r="A147" s="173"/>
      <c r="B147" s="174"/>
    </row>
    <row r="148" customHeight="1" spans="1:2">
      <c r="A148" s="173"/>
      <c r="B148" s="174"/>
    </row>
    <row r="149" customHeight="1" spans="1:2">
      <c r="A149" s="173"/>
      <c r="B149" s="174"/>
    </row>
    <row r="150" customHeight="1" spans="1:2">
      <c r="A150" s="173"/>
      <c r="B150" s="174"/>
    </row>
    <row r="151" customHeight="1" spans="1:2">
      <c r="A151" s="173"/>
      <c r="B151" s="174"/>
    </row>
    <row r="152" customHeight="1" spans="1:2">
      <c r="A152" s="173"/>
      <c r="B152" s="174"/>
    </row>
    <row r="153" customHeight="1" spans="1:2">
      <c r="A153" s="173"/>
      <c r="B153" s="174"/>
    </row>
    <row r="154" customHeight="1" spans="1:2">
      <c r="A154" s="173"/>
      <c r="B154" s="174"/>
    </row>
    <row r="155" customHeight="1" spans="1:2">
      <c r="A155" s="173"/>
      <c r="B155" s="174"/>
    </row>
    <row r="156" customHeight="1" spans="1:2">
      <c r="A156" s="173"/>
      <c r="B156" s="174"/>
    </row>
    <row r="157" customHeight="1" spans="1:2">
      <c r="A157" s="173"/>
      <c r="B157" s="174"/>
    </row>
    <row r="158" customHeight="1" spans="1:2">
      <c r="A158" s="173"/>
      <c r="B158" s="174"/>
    </row>
    <row r="159" customHeight="1" spans="1:2">
      <c r="A159" s="173"/>
      <c r="B159" s="174"/>
    </row>
    <row r="160" customHeight="1" spans="2:2">
      <c r="B160" s="174"/>
    </row>
    <row r="161" customHeight="1" spans="2:2">
      <c r="B161" s="174"/>
    </row>
  </sheetData>
  <mergeCells count="2">
    <mergeCell ref="A2:D2"/>
    <mergeCell ref="A3:D3"/>
  </mergeCells>
  <printOptions horizontalCentered="1"/>
  <pageMargins left="0.75" right="0.75" top="0.98" bottom="0.98" header="0.51" footer="0.67"/>
  <pageSetup paperSize="9" firstPageNumber="17" orientation="portrait" useFirstPageNumber="1"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showZeros="0" workbookViewId="0">
      <pane ySplit="4" topLeftCell="A27" activePane="bottomLeft" state="frozen"/>
      <selection/>
      <selection pane="bottomLeft" activeCell="F35" sqref="F35"/>
    </sheetView>
  </sheetViews>
  <sheetFormatPr defaultColWidth="12.1833333333333" defaultRowHeight="15.55" customHeight="1" outlineLevelCol="3"/>
  <cols>
    <col min="1" max="1" width="43.875" style="58" customWidth="1"/>
    <col min="2" max="2" width="12.25" style="58" customWidth="1"/>
    <col min="3" max="250" width="12.1833333333333" style="58" customWidth="1"/>
    <col min="251" max="16384" width="12.1833333333333" style="58"/>
  </cols>
  <sheetData>
    <row r="1" customHeight="1" spans="1:1">
      <c r="A1" s="58" t="s">
        <v>3307</v>
      </c>
    </row>
    <row r="2" ht="44.25" customHeight="1" spans="1:4">
      <c r="A2" s="149" t="s">
        <v>3308</v>
      </c>
      <c r="B2" s="149"/>
      <c r="C2" s="149"/>
      <c r="D2" s="149"/>
    </row>
    <row r="3" ht="17" customHeight="1" spans="1:4">
      <c r="A3" s="90" t="s">
        <v>55</v>
      </c>
      <c r="B3" s="90"/>
      <c r="C3" s="90"/>
      <c r="D3" s="90"/>
    </row>
    <row r="4" ht="20" customHeight="1" spans="1:4">
      <c r="A4" s="73" t="s">
        <v>1950</v>
      </c>
      <c r="B4" s="92" t="s">
        <v>57</v>
      </c>
      <c r="C4" s="92" t="s">
        <v>58</v>
      </c>
      <c r="D4" s="92" t="s">
        <v>59</v>
      </c>
    </row>
    <row r="5" ht="20" customHeight="1" spans="1:4">
      <c r="A5" s="106" t="s">
        <v>3309</v>
      </c>
      <c r="B5" s="150">
        <v>0</v>
      </c>
      <c r="C5" s="151">
        <v>0</v>
      </c>
      <c r="D5" s="92"/>
    </row>
    <row r="6" ht="20" customHeight="1" spans="1:4">
      <c r="A6" s="106" t="s">
        <v>3310</v>
      </c>
      <c r="B6" s="150">
        <v>0</v>
      </c>
      <c r="C6" s="151">
        <v>0</v>
      </c>
      <c r="D6" s="92"/>
    </row>
    <row r="7" ht="20" customHeight="1" spans="1:4">
      <c r="A7" s="106" t="s">
        <v>3311</v>
      </c>
      <c r="B7" s="150">
        <v>0</v>
      </c>
      <c r="C7" s="151">
        <v>0</v>
      </c>
      <c r="D7" s="92"/>
    </row>
    <row r="8" ht="20" customHeight="1" spans="1:4">
      <c r="A8" s="106" t="s">
        <v>3312</v>
      </c>
      <c r="B8" s="150">
        <v>0</v>
      </c>
      <c r="C8" s="151">
        <v>0</v>
      </c>
      <c r="D8" s="92"/>
    </row>
    <row r="9" ht="20" customHeight="1" spans="1:4">
      <c r="A9" s="106" t="s">
        <v>3313</v>
      </c>
      <c r="B9" s="150">
        <v>0</v>
      </c>
      <c r="C9" s="151">
        <v>0</v>
      </c>
      <c r="D9" s="152"/>
    </row>
    <row r="10" ht="20" customHeight="1" spans="1:4">
      <c r="A10" s="106" t="s">
        <v>3314</v>
      </c>
      <c r="B10" s="150">
        <v>31474</v>
      </c>
      <c r="C10" s="151">
        <v>9686</v>
      </c>
      <c r="D10" s="153">
        <f>C10/B10</f>
        <v>0.307746076126326</v>
      </c>
    </row>
    <row r="11" ht="20" customHeight="1" spans="1:4">
      <c r="A11" s="106" t="s">
        <v>3315</v>
      </c>
      <c r="B11" s="150">
        <v>0</v>
      </c>
      <c r="C11" s="151">
        <v>0</v>
      </c>
      <c r="D11" s="152"/>
    </row>
    <row r="12" ht="20" customHeight="1" spans="1:4">
      <c r="A12" s="106" t="s">
        <v>3316</v>
      </c>
      <c r="B12" s="150">
        <v>0</v>
      </c>
      <c r="C12" s="151">
        <v>0</v>
      </c>
      <c r="D12" s="153"/>
    </row>
    <row r="13" ht="20" customHeight="1" spans="1:4">
      <c r="A13" s="106" t="s">
        <v>3317</v>
      </c>
      <c r="B13" s="150">
        <v>1000</v>
      </c>
      <c r="C13" s="151">
        <v>858</v>
      </c>
      <c r="D13" s="153">
        <f>C13/B13</f>
        <v>0.858</v>
      </c>
    </row>
    <row r="14" ht="20" customHeight="1" spans="1:4">
      <c r="A14" s="106" t="s">
        <v>3318</v>
      </c>
      <c r="B14" s="150">
        <v>0</v>
      </c>
      <c r="C14" s="151">
        <v>0</v>
      </c>
      <c r="D14" s="153"/>
    </row>
    <row r="15" ht="20" customHeight="1" spans="1:4">
      <c r="A15" s="106" t="s">
        <v>3319</v>
      </c>
      <c r="B15" s="150">
        <v>0</v>
      </c>
      <c r="C15" s="151">
        <v>0</v>
      </c>
      <c r="D15" s="153"/>
    </row>
    <row r="16" ht="20" customHeight="1" spans="1:4">
      <c r="A16" s="106" t="s">
        <v>3320</v>
      </c>
      <c r="B16" s="150">
        <v>0</v>
      </c>
      <c r="C16" s="151">
        <v>0</v>
      </c>
      <c r="D16" s="153"/>
    </row>
    <row r="17" ht="20" customHeight="1" spans="1:4">
      <c r="A17" s="106" t="s">
        <v>3321</v>
      </c>
      <c r="B17" s="150">
        <v>0</v>
      </c>
      <c r="C17" s="151">
        <v>0</v>
      </c>
      <c r="D17" s="153"/>
    </row>
    <row r="18" ht="20" customHeight="1" spans="1:4">
      <c r="A18" s="106" t="s">
        <v>3322</v>
      </c>
      <c r="B18" s="150">
        <v>300</v>
      </c>
      <c r="C18" s="151">
        <v>768</v>
      </c>
      <c r="D18" s="153">
        <f>C18/B18</f>
        <v>2.56</v>
      </c>
    </row>
    <row r="19" ht="20" customHeight="1" spans="1:4">
      <c r="A19" s="106" t="s">
        <v>3323</v>
      </c>
      <c r="B19" s="150">
        <v>0</v>
      </c>
      <c r="C19" s="151">
        <v>0</v>
      </c>
      <c r="D19" s="153"/>
    </row>
    <row r="20" ht="20" customHeight="1" spans="1:4">
      <c r="A20" s="106" t="s">
        <v>3324</v>
      </c>
      <c r="B20" s="150">
        <v>0</v>
      </c>
      <c r="C20" s="154">
        <v>0</v>
      </c>
      <c r="D20" s="155"/>
    </row>
    <row r="21" ht="20" customHeight="1" spans="1:4">
      <c r="A21" s="106" t="s">
        <v>3325</v>
      </c>
      <c r="B21" s="150">
        <v>0</v>
      </c>
      <c r="C21" s="154">
        <v>0</v>
      </c>
      <c r="D21" s="155"/>
    </row>
    <row r="22" ht="20" customHeight="1" spans="1:4">
      <c r="A22" s="106" t="s">
        <v>3326</v>
      </c>
      <c r="B22" s="150">
        <v>0</v>
      </c>
      <c r="C22" s="154">
        <v>0</v>
      </c>
      <c r="D22" s="155"/>
    </row>
    <row r="23" ht="20" customHeight="1" spans="1:4">
      <c r="A23" s="106" t="s">
        <v>3327</v>
      </c>
      <c r="B23" s="150">
        <v>0</v>
      </c>
      <c r="C23" s="154">
        <v>0</v>
      </c>
      <c r="D23" s="155"/>
    </row>
    <row r="24" ht="20" customHeight="1" spans="1:4">
      <c r="A24" s="106" t="s">
        <v>3328</v>
      </c>
      <c r="B24" s="150">
        <v>0</v>
      </c>
      <c r="C24" s="156">
        <v>0</v>
      </c>
      <c r="D24" s="155"/>
    </row>
    <row r="25" ht="20" customHeight="1" spans="1:4">
      <c r="A25" s="106" t="s">
        <v>3329</v>
      </c>
      <c r="B25" s="150">
        <v>0</v>
      </c>
      <c r="C25" s="156">
        <v>0</v>
      </c>
      <c r="D25" s="155"/>
    </row>
    <row r="26" ht="20" customHeight="1" spans="1:4">
      <c r="A26" s="106" t="s">
        <v>3330</v>
      </c>
      <c r="B26" s="150">
        <v>0</v>
      </c>
      <c r="C26" s="156">
        <v>0</v>
      </c>
      <c r="D26" s="155"/>
    </row>
    <row r="27" ht="20" customHeight="1" spans="1:4">
      <c r="A27" s="106" t="s">
        <v>3331</v>
      </c>
      <c r="B27" s="150">
        <v>0</v>
      </c>
      <c r="C27" s="58">
        <v>0</v>
      </c>
      <c r="D27" s="157"/>
    </row>
    <row r="28" ht="20" customHeight="1" spans="1:4">
      <c r="A28" s="106" t="s">
        <v>3332</v>
      </c>
      <c r="B28" s="150">
        <v>0</v>
      </c>
      <c r="C28" s="156">
        <v>0</v>
      </c>
      <c r="D28" s="155"/>
    </row>
    <row r="29" ht="20" customHeight="1" spans="1:4">
      <c r="A29" s="106" t="s">
        <v>3333</v>
      </c>
      <c r="B29" s="150">
        <v>0</v>
      </c>
      <c r="C29" s="156">
        <v>0</v>
      </c>
      <c r="D29" s="155"/>
    </row>
    <row r="30" ht="20" customHeight="1" spans="1:4">
      <c r="A30" s="106" t="s">
        <v>3334</v>
      </c>
      <c r="B30" s="150"/>
      <c r="C30" s="154">
        <v>937</v>
      </c>
      <c r="D30" s="153"/>
    </row>
    <row r="31" ht="20" customHeight="1" spans="1:4">
      <c r="A31" s="106" t="s">
        <v>1873</v>
      </c>
      <c r="B31" s="150">
        <v>13066</v>
      </c>
      <c r="C31" s="154"/>
      <c r="D31" s="155"/>
    </row>
    <row r="32" ht="20" customHeight="1" spans="1:4">
      <c r="A32" s="106" t="s">
        <v>3335</v>
      </c>
      <c r="B32" s="150">
        <v>0</v>
      </c>
      <c r="C32" s="158">
        <v>0</v>
      </c>
      <c r="D32" s="155"/>
    </row>
    <row r="33" ht="20" customHeight="1" spans="1:4">
      <c r="A33" s="106" t="s">
        <v>3336</v>
      </c>
      <c r="B33" s="150"/>
      <c r="C33" s="158">
        <v>25457</v>
      </c>
      <c r="D33" s="153"/>
    </row>
    <row r="34" s="58" customFormat="1" ht="20" customHeight="1" spans="1:4">
      <c r="A34" s="106" t="s">
        <v>3337</v>
      </c>
      <c r="B34" s="150">
        <v>0</v>
      </c>
      <c r="C34" s="158">
        <v>0</v>
      </c>
      <c r="D34" s="159"/>
    </row>
    <row r="35" ht="20" customHeight="1" spans="1:4">
      <c r="A35" s="96" t="s">
        <v>3338</v>
      </c>
      <c r="B35" s="160">
        <f>SUM(B7:B34)</f>
        <v>45840</v>
      </c>
      <c r="C35" s="160">
        <f>SUM(C7:C34)</f>
        <v>37706</v>
      </c>
      <c r="D35" s="175">
        <f t="shared" ref="D35:D39" si="0">C35/B35</f>
        <v>0.822556719022688</v>
      </c>
    </row>
    <row r="36" ht="20" customHeight="1" spans="1:4">
      <c r="A36" s="176" t="s">
        <v>114</v>
      </c>
      <c r="B36" s="160">
        <f>SUM(B37:B41)</f>
        <v>6760</v>
      </c>
      <c r="C36" s="160">
        <f>SUM(C37:C41)</f>
        <v>36478</v>
      </c>
      <c r="D36" s="175">
        <f t="shared" si="0"/>
        <v>5.39615384615385</v>
      </c>
    </row>
    <row r="37" ht="20" customHeight="1" spans="1:4">
      <c r="A37" s="177" t="s">
        <v>3339</v>
      </c>
      <c r="B37" s="178">
        <v>1300</v>
      </c>
      <c r="C37" s="160"/>
      <c r="D37" s="175"/>
    </row>
    <row r="38" ht="20" customHeight="1" spans="1:4">
      <c r="A38" s="177" t="s">
        <v>3340</v>
      </c>
      <c r="B38" s="167"/>
      <c r="C38" s="154">
        <v>43</v>
      </c>
      <c r="D38" s="175"/>
    </row>
    <row r="39" ht="20" customHeight="1" spans="1:4">
      <c r="A39" s="177" t="s">
        <v>3341</v>
      </c>
      <c r="B39" s="167"/>
      <c r="C39" s="154">
        <v>32000</v>
      </c>
      <c r="D39" s="175"/>
    </row>
    <row r="40" ht="20" customHeight="1" spans="1:4">
      <c r="A40" s="177" t="s">
        <v>3342</v>
      </c>
      <c r="B40" s="179">
        <v>5460</v>
      </c>
      <c r="C40" s="154"/>
      <c r="D40" s="175"/>
    </row>
    <row r="41" ht="20" customHeight="1" spans="1:4">
      <c r="A41" s="177" t="s">
        <v>3343</v>
      </c>
      <c r="B41" s="154"/>
      <c r="C41" s="154">
        <v>4435</v>
      </c>
      <c r="D41" s="155"/>
    </row>
    <row r="42" ht="20" customHeight="1" spans="1:4">
      <c r="A42" s="180" t="s">
        <v>3344</v>
      </c>
      <c r="B42" s="160">
        <f>SUM(B35:B36)</f>
        <v>52600</v>
      </c>
      <c r="C42" s="160">
        <f>SUM(C35:C36)</f>
        <v>74184</v>
      </c>
      <c r="D42" s="161">
        <f>C42/B42</f>
        <v>1.41034220532319</v>
      </c>
    </row>
  </sheetData>
  <mergeCells count="2">
    <mergeCell ref="A2:D2"/>
    <mergeCell ref="A3:D3"/>
  </mergeCells>
  <dataValidations count="1">
    <dataValidation type="decimal" operator="between" allowBlank="1" showInputMessage="1" showErrorMessage="1" sqref="B5:B34">
      <formula1>-99999999999999</formula1>
      <formula2>99999999999999</formula2>
    </dataValidation>
  </dataValidations>
  <printOptions horizontalCentered="1"/>
  <pageMargins left="0.75" right="0.75" top="0.98" bottom="0.98" header="0.51" footer="0.67"/>
  <pageSetup paperSize="9" firstPageNumber="17" orientation="portrait" useFirstPageNumber="1"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3"/>
  <sheetViews>
    <sheetView workbookViewId="0">
      <selection activeCell="D31" sqref="D31"/>
    </sheetView>
  </sheetViews>
  <sheetFormatPr defaultColWidth="12.1833333333333" defaultRowHeight="15.55" customHeight="1" outlineLevelCol="3"/>
  <cols>
    <col min="1" max="1" width="42.25" customWidth="1"/>
    <col min="2" max="2" width="13.25" customWidth="1"/>
    <col min="3" max="3" width="10.875" customWidth="1"/>
    <col min="4" max="4" width="11.5" customWidth="1"/>
    <col min="5" max="254" width="12.1833333333333" customWidth="1"/>
  </cols>
  <sheetData>
    <row r="1" customHeight="1" spans="1:1">
      <c r="A1" t="s">
        <v>3345</v>
      </c>
    </row>
    <row r="2" s="58" customFormat="1" ht="40.5" customHeight="1" spans="1:4">
      <c r="A2" s="149" t="s">
        <v>3346</v>
      </c>
      <c r="B2" s="149"/>
      <c r="C2" s="149"/>
      <c r="D2" s="149"/>
    </row>
    <row r="3" ht="17" customHeight="1" spans="1:4">
      <c r="A3" s="90" t="s">
        <v>55</v>
      </c>
      <c r="B3" s="90"/>
      <c r="C3" s="90"/>
      <c r="D3" s="90"/>
    </row>
    <row r="4" ht="17" customHeight="1" spans="1:4">
      <c r="A4" s="73" t="s">
        <v>127</v>
      </c>
      <c r="B4" s="73" t="s">
        <v>57</v>
      </c>
      <c r="C4" s="73" t="s">
        <v>58</v>
      </c>
      <c r="D4" s="73" t="s">
        <v>59</v>
      </c>
    </row>
    <row r="5" ht="17" customHeight="1" spans="1:4">
      <c r="A5" s="162" t="s">
        <v>3272</v>
      </c>
      <c r="B5" s="163"/>
      <c r="C5" s="164"/>
      <c r="D5" s="165"/>
    </row>
    <row r="6" ht="17" customHeight="1" spans="1:4">
      <c r="A6" s="162" t="s">
        <v>3273</v>
      </c>
      <c r="B6" s="88"/>
      <c r="C6" s="164"/>
      <c r="D6" s="165"/>
    </row>
    <row r="7" ht="17" customHeight="1" spans="1:4">
      <c r="A7" s="162" t="s">
        <v>3274</v>
      </c>
      <c r="B7" s="88"/>
      <c r="C7" s="164"/>
      <c r="D7" s="165"/>
    </row>
    <row r="8" ht="17" customHeight="1" spans="1:4">
      <c r="A8" s="162" t="s">
        <v>3275</v>
      </c>
      <c r="B8" s="88"/>
      <c r="C8" s="164"/>
      <c r="D8" s="165"/>
    </row>
    <row r="9" ht="17" customHeight="1" spans="1:4">
      <c r="A9" s="162" t="s">
        <v>3276</v>
      </c>
      <c r="B9" s="166"/>
      <c r="C9" s="164"/>
      <c r="D9" s="165"/>
    </row>
    <row r="10" ht="17" customHeight="1" spans="1:4">
      <c r="A10" s="162" t="s">
        <v>3277</v>
      </c>
      <c r="B10" s="166"/>
      <c r="C10" s="164"/>
      <c r="D10" s="165"/>
    </row>
    <row r="11" ht="17" customHeight="1" spans="1:4">
      <c r="A11" s="162" t="s">
        <v>3278</v>
      </c>
      <c r="B11" s="166"/>
      <c r="C11" s="164"/>
      <c r="D11" s="165"/>
    </row>
    <row r="12" ht="17" customHeight="1" spans="1:4">
      <c r="A12" s="162" t="s">
        <v>3279</v>
      </c>
      <c r="B12" s="166"/>
      <c r="C12" s="164"/>
      <c r="D12" s="165"/>
    </row>
    <row r="13" ht="17" customHeight="1" spans="1:4">
      <c r="A13" s="162" t="s">
        <v>3280</v>
      </c>
      <c r="B13" s="167">
        <v>50000</v>
      </c>
      <c r="C13" s="168">
        <v>7426</v>
      </c>
      <c r="D13" s="169">
        <f>C13/B13</f>
        <v>0.14852</v>
      </c>
    </row>
    <row r="14" ht="17" customHeight="1" spans="1:4">
      <c r="A14" s="162" t="s">
        <v>3281</v>
      </c>
      <c r="B14" s="167"/>
      <c r="C14" s="168"/>
      <c r="D14" s="169"/>
    </row>
    <row r="15" ht="17" customHeight="1" spans="1:4">
      <c r="A15" s="162" t="s">
        <v>3282</v>
      </c>
      <c r="B15" s="167"/>
      <c r="C15" s="168"/>
      <c r="D15" s="169"/>
    </row>
    <row r="16" ht="17" customHeight="1" spans="1:4">
      <c r="A16" s="162" t="s">
        <v>3283</v>
      </c>
      <c r="B16" s="167"/>
      <c r="C16" s="168"/>
      <c r="D16" s="169"/>
    </row>
    <row r="17" ht="17" customHeight="1" spans="1:4">
      <c r="A17" s="162" t="s">
        <v>3284</v>
      </c>
      <c r="B17" s="167"/>
      <c r="C17" s="168"/>
      <c r="D17" s="169"/>
    </row>
    <row r="18" ht="17" customHeight="1" spans="1:4">
      <c r="A18" s="162" t="s">
        <v>3285</v>
      </c>
      <c r="B18" s="167"/>
      <c r="C18" s="168"/>
      <c r="D18" s="169"/>
    </row>
    <row r="19" ht="17" customHeight="1" spans="1:4">
      <c r="A19" s="162" t="s">
        <v>3286</v>
      </c>
      <c r="B19" s="167"/>
      <c r="C19" s="168"/>
      <c r="D19" s="169"/>
    </row>
    <row r="20" ht="17" customHeight="1" spans="1:4">
      <c r="A20" s="162" t="s">
        <v>3287</v>
      </c>
      <c r="B20" s="167">
        <v>1000</v>
      </c>
      <c r="C20" s="168">
        <v>1234</v>
      </c>
      <c r="D20" s="169">
        <f>C20/B20</f>
        <v>1.234</v>
      </c>
    </row>
    <row r="21" ht="17" customHeight="1" spans="1:4">
      <c r="A21" s="162" t="s">
        <v>3288</v>
      </c>
      <c r="B21" s="167"/>
      <c r="C21" s="168"/>
      <c r="D21" s="169"/>
    </row>
    <row r="22" ht="17" customHeight="1" spans="1:4">
      <c r="A22" s="162" t="s">
        <v>3289</v>
      </c>
      <c r="B22" s="167"/>
      <c r="C22" s="168"/>
      <c r="D22" s="169"/>
    </row>
    <row r="23" ht="17" customHeight="1" spans="1:4">
      <c r="A23" s="162" t="s">
        <v>3290</v>
      </c>
      <c r="B23" s="167"/>
      <c r="C23" s="168"/>
      <c r="D23" s="169"/>
    </row>
    <row r="24" ht="17" customHeight="1" spans="1:4">
      <c r="A24" s="162" t="s">
        <v>3291</v>
      </c>
      <c r="B24" s="167"/>
      <c r="C24" s="168"/>
      <c r="D24" s="169"/>
    </row>
    <row r="25" ht="17" customHeight="1" spans="1:4">
      <c r="A25" s="162" t="s">
        <v>3292</v>
      </c>
      <c r="B25" s="167"/>
      <c r="C25" s="168"/>
      <c r="D25" s="169"/>
    </row>
    <row r="26" ht="17" customHeight="1" spans="1:4">
      <c r="A26" s="162" t="s">
        <v>3293</v>
      </c>
      <c r="B26" s="167"/>
      <c r="C26" s="168"/>
      <c r="D26" s="169"/>
    </row>
    <row r="27" ht="17" customHeight="1" spans="1:4">
      <c r="A27" s="162" t="s">
        <v>3294</v>
      </c>
      <c r="B27" s="167"/>
      <c r="C27" s="168"/>
      <c r="D27" s="169"/>
    </row>
    <row r="28" ht="17" customHeight="1" spans="1:4">
      <c r="A28" s="162" t="s">
        <v>3295</v>
      </c>
      <c r="B28" s="167">
        <v>300</v>
      </c>
      <c r="C28" s="168">
        <v>190</v>
      </c>
      <c r="D28" s="169">
        <f>C28/B28</f>
        <v>0.633333333333333</v>
      </c>
    </row>
    <row r="29" ht="17" customHeight="1" spans="1:4">
      <c r="A29" s="162" t="s">
        <v>3296</v>
      </c>
      <c r="B29" s="170"/>
      <c r="C29" s="154"/>
      <c r="D29" s="169"/>
    </row>
    <row r="30" ht="17" customHeight="1" spans="1:4">
      <c r="A30" s="162" t="s">
        <v>3297</v>
      </c>
      <c r="B30" s="170"/>
      <c r="C30" s="154"/>
      <c r="D30" s="169"/>
    </row>
    <row r="31" ht="17" customHeight="1" spans="1:4">
      <c r="A31" s="171" t="s">
        <v>3298</v>
      </c>
      <c r="B31" s="170">
        <f>SUM(B12:B30)</f>
        <v>51300</v>
      </c>
      <c r="C31" s="170">
        <f>SUM(C12:C30)</f>
        <v>8850</v>
      </c>
      <c r="D31" s="172">
        <f>SUM(C31/B31)</f>
        <v>0.172514619883041</v>
      </c>
    </row>
    <row r="32" customHeight="1" spans="1:2">
      <c r="A32" s="173"/>
      <c r="B32" s="174"/>
    </row>
    <row r="33" customHeight="1" spans="1:2">
      <c r="A33" s="173"/>
      <c r="B33" s="174"/>
    </row>
    <row r="34" customHeight="1" spans="1:2">
      <c r="A34" s="173"/>
      <c r="B34" s="174"/>
    </row>
    <row r="35" customHeight="1" spans="1:2">
      <c r="A35" s="173"/>
      <c r="B35" s="174"/>
    </row>
    <row r="36" customHeight="1" spans="1:2">
      <c r="A36" s="173"/>
      <c r="B36" s="174"/>
    </row>
    <row r="37" customHeight="1" spans="1:2">
      <c r="A37" s="173"/>
      <c r="B37" s="174"/>
    </row>
    <row r="38" customHeight="1" spans="1:2">
      <c r="A38" s="173"/>
      <c r="B38" s="174"/>
    </row>
    <row r="39" customHeight="1" spans="1:2">
      <c r="A39" s="173"/>
      <c r="B39" s="174"/>
    </row>
    <row r="40" customHeight="1" spans="1:2">
      <c r="A40" s="173"/>
      <c r="B40" s="174"/>
    </row>
    <row r="41" customHeight="1" spans="1:2">
      <c r="A41" s="173"/>
      <c r="B41" s="174"/>
    </row>
    <row r="42" customHeight="1" spans="1:2">
      <c r="A42" s="173"/>
      <c r="B42" s="174"/>
    </row>
    <row r="43" customHeight="1" spans="1:2">
      <c r="A43" s="173"/>
      <c r="B43" s="174"/>
    </row>
    <row r="44" customHeight="1" spans="1:2">
      <c r="A44" s="173"/>
      <c r="B44" s="174"/>
    </row>
    <row r="45" customHeight="1" spans="1:2">
      <c r="A45" s="173"/>
      <c r="B45" s="174"/>
    </row>
    <row r="46" customHeight="1" spans="1:2">
      <c r="A46" s="173"/>
      <c r="B46" s="174"/>
    </row>
    <row r="47" customHeight="1" spans="1:2">
      <c r="A47" s="173"/>
      <c r="B47" s="174"/>
    </row>
    <row r="48" customHeight="1" spans="1:2">
      <c r="A48" s="173"/>
      <c r="B48" s="174"/>
    </row>
    <row r="49" customHeight="1" spans="1:2">
      <c r="A49" s="173"/>
      <c r="B49" s="174"/>
    </row>
    <row r="50" customHeight="1" spans="1:2">
      <c r="A50" s="173"/>
      <c r="B50" s="174"/>
    </row>
    <row r="51" customHeight="1" spans="1:2">
      <c r="A51" s="173"/>
      <c r="B51" s="174"/>
    </row>
    <row r="52" customHeight="1" spans="1:2">
      <c r="A52" s="173"/>
      <c r="B52" s="174"/>
    </row>
    <row r="53" customHeight="1" spans="1:2">
      <c r="A53" s="173"/>
      <c r="B53" s="174"/>
    </row>
    <row r="54" customHeight="1" spans="1:2">
      <c r="A54" s="173"/>
      <c r="B54" s="174"/>
    </row>
    <row r="55" customHeight="1" spans="1:2">
      <c r="A55" s="173"/>
      <c r="B55" s="174"/>
    </row>
    <row r="56" customHeight="1" spans="1:2">
      <c r="A56" s="173"/>
      <c r="B56" s="174"/>
    </row>
    <row r="57" customHeight="1" spans="1:2">
      <c r="A57" s="173"/>
      <c r="B57" s="174"/>
    </row>
    <row r="58" customHeight="1" spans="1:2">
      <c r="A58" s="173"/>
      <c r="B58" s="174"/>
    </row>
    <row r="59" customHeight="1" spans="1:2">
      <c r="A59" s="173"/>
      <c r="B59" s="174"/>
    </row>
    <row r="60" customHeight="1" spans="1:2">
      <c r="A60" s="173"/>
      <c r="B60" s="174"/>
    </row>
    <row r="61" customHeight="1" spans="1:2">
      <c r="A61" s="173"/>
      <c r="B61" s="174"/>
    </row>
    <row r="62" customHeight="1" spans="1:2">
      <c r="A62" s="173"/>
      <c r="B62" s="174"/>
    </row>
    <row r="63" customHeight="1" spans="1:2">
      <c r="A63" s="173"/>
      <c r="B63" s="174"/>
    </row>
    <row r="64" customHeight="1" spans="1:2">
      <c r="A64" s="173"/>
      <c r="B64" s="174"/>
    </row>
    <row r="65" customHeight="1" spans="1:2">
      <c r="A65" s="173"/>
      <c r="B65" s="174"/>
    </row>
    <row r="66" customHeight="1" spans="1:2">
      <c r="A66" s="173"/>
      <c r="B66" s="174"/>
    </row>
    <row r="67" customHeight="1" spans="1:2">
      <c r="A67" s="173"/>
      <c r="B67" s="174"/>
    </row>
    <row r="68" customHeight="1" spans="1:2">
      <c r="A68" s="173"/>
      <c r="B68" s="174"/>
    </row>
    <row r="69" customHeight="1" spans="1:2">
      <c r="A69" s="173"/>
      <c r="B69" s="174"/>
    </row>
    <row r="70" customHeight="1" spans="1:2">
      <c r="A70" s="173"/>
      <c r="B70" s="174"/>
    </row>
    <row r="71" customHeight="1" spans="1:2">
      <c r="A71" s="173"/>
      <c r="B71" s="174"/>
    </row>
    <row r="72" customHeight="1" spans="1:2">
      <c r="A72" s="173"/>
      <c r="B72" s="174"/>
    </row>
    <row r="73" customHeight="1" spans="1:2">
      <c r="A73" s="173"/>
      <c r="B73" s="174"/>
    </row>
    <row r="74" customHeight="1" spans="1:2">
      <c r="A74" s="173"/>
      <c r="B74" s="174"/>
    </row>
    <row r="75" customHeight="1" spans="1:2">
      <c r="A75" s="173"/>
      <c r="B75" s="174"/>
    </row>
    <row r="76" customHeight="1" spans="1:2">
      <c r="A76" s="173"/>
      <c r="B76" s="174"/>
    </row>
    <row r="77" customHeight="1" spans="1:2">
      <c r="A77" s="173"/>
      <c r="B77" s="174"/>
    </row>
    <row r="78" customHeight="1" spans="1:2">
      <c r="A78" s="173"/>
      <c r="B78" s="174"/>
    </row>
    <row r="79" customHeight="1" spans="1:2">
      <c r="A79" s="173"/>
      <c r="B79" s="174"/>
    </row>
    <row r="80" customHeight="1" spans="1:2">
      <c r="A80" s="173"/>
      <c r="B80" s="174"/>
    </row>
    <row r="81" customHeight="1" spans="1:2">
      <c r="A81" s="173"/>
      <c r="B81" s="174"/>
    </row>
    <row r="82" customHeight="1" spans="1:2">
      <c r="A82" s="173"/>
      <c r="B82" s="174"/>
    </row>
    <row r="83" customHeight="1" spans="1:2">
      <c r="A83" s="173"/>
      <c r="B83" s="174"/>
    </row>
    <row r="84" customHeight="1" spans="1:2">
      <c r="A84" s="173"/>
      <c r="B84" s="174"/>
    </row>
    <row r="85" customHeight="1" spans="1:2">
      <c r="A85" s="173"/>
      <c r="B85" s="174"/>
    </row>
    <row r="86" customHeight="1" spans="1:2">
      <c r="A86" s="173"/>
      <c r="B86" s="174"/>
    </row>
    <row r="87" customHeight="1" spans="1:2">
      <c r="A87" s="173"/>
      <c r="B87" s="174"/>
    </row>
    <row r="88" customHeight="1" spans="1:2">
      <c r="A88" s="173"/>
      <c r="B88" s="174"/>
    </row>
    <row r="89" customHeight="1" spans="1:2">
      <c r="A89" s="173"/>
      <c r="B89" s="174"/>
    </row>
    <row r="90" customHeight="1" spans="1:2">
      <c r="A90" s="173"/>
      <c r="B90" s="174"/>
    </row>
    <row r="91" customHeight="1" spans="1:2">
      <c r="A91" s="173"/>
      <c r="B91" s="174"/>
    </row>
    <row r="92" customHeight="1" spans="1:2">
      <c r="A92" s="173"/>
      <c r="B92" s="174"/>
    </row>
    <row r="93" customHeight="1" spans="1:2">
      <c r="A93" s="173"/>
      <c r="B93" s="174"/>
    </row>
    <row r="94" customHeight="1" spans="1:2">
      <c r="A94" s="173"/>
      <c r="B94" s="174"/>
    </row>
    <row r="95" customHeight="1" spans="1:2">
      <c r="A95" s="173"/>
      <c r="B95" s="174"/>
    </row>
    <row r="96" customHeight="1" spans="1:2">
      <c r="A96" s="173"/>
      <c r="B96" s="174"/>
    </row>
    <row r="97" customHeight="1" spans="1:2">
      <c r="A97" s="173"/>
      <c r="B97" s="174"/>
    </row>
    <row r="98" customHeight="1" spans="1:2">
      <c r="A98" s="173"/>
      <c r="B98" s="174"/>
    </row>
    <row r="99" customHeight="1" spans="1:2">
      <c r="A99" s="173"/>
      <c r="B99" s="174"/>
    </row>
    <row r="100" customHeight="1" spans="1:2">
      <c r="A100" s="173"/>
      <c r="B100" s="174"/>
    </row>
    <row r="101" customHeight="1" spans="1:2">
      <c r="A101" s="173"/>
      <c r="B101" s="174"/>
    </row>
    <row r="102" customHeight="1" spans="1:2">
      <c r="A102" s="173"/>
      <c r="B102" s="174"/>
    </row>
    <row r="103" customHeight="1" spans="1:2">
      <c r="A103" s="173"/>
      <c r="B103" s="174"/>
    </row>
    <row r="104" customHeight="1" spans="1:2">
      <c r="A104" s="173"/>
      <c r="B104" s="174"/>
    </row>
    <row r="105" customHeight="1" spans="1:2">
      <c r="A105" s="173"/>
      <c r="B105" s="174"/>
    </row>
    <row r="106" customHeight="1" spans="1:2">
      <c r="A106" s="173"/>
      <c r="B106" s="174"/>
    </row>
    <row r="107" customHeight="1" spans="1:2">
      <c r="A107" s="173"/>
      <c r="B107" s="174"/>
    </row>
    <row r="108" customHeight="1" spans="1:2">
      <c r="A108" s="173"/>
      <c r="B108" s="174"/>
    </row>
    <row r="109" customHeight="1" spans="1:2">
      <c r="A109" s="173"/>
      <c r="B109" s="174"/>
    </row>
    <row r="110" customHeight="1" spans="1:2">
      <c r="A110" s="173"/>
      <c r="B110" s="174"/>
    </row>
    <row r="111" customHeight="1" spans="1:2">
      <c r="A111" s="173"/>
      <c r="B111" s="174"/>
    </row>
    <row r="112" customHeight="1" spans="1:2">
      <c r="A112" s="173"/>
      <c r="B112" s="174"/>
    </row>
    <row r="113" customHeight="1" spans="1:2">
      <c r="A113" s="173"/>
      <c r="B113" s="174"/>
    </row>
    <row r="114" customHeight="1" spans="1:2">
      <c r="A114" s="173"/>
      <c r="B114" s="174"/>
    </row>
    <row r="115" customHeight="1" spans="1:2">
      <c r="A115" s="173"/>
      <c r="B115" s="174"/>
    </row>
    <row r="116" customHeight="1" spans="1:2">
      <c r="A116" s="173"/>
      <c r="B116" s="174"/>
    </row>
    <row r="117" customHeight="1" spans="1:2">
      <c r="A117" s="173"/>
      <c r="B117" s="174"/>
    </row>
    <row r="118" customHeight="1" spans="1:2">
      <c r="A118" s="173"/>
      <c r="B118" s="174"/>
    </row>
    <row r="119" customHeight="1" spans="1:2">
      <c r="A119" s="173"/>
      <c r="B119" s="174"/>
    </row>
    <row r="120" customHeight="1" spans="1:2">
      <c r="A120" s="173"/>
      <c r="B120" s="174"/>
    </row>
    <row r="121" customHeight="1" spans="1:2">
      <c r="A121" s="173"/>
      <c r="B121" s="174"/>
    </row>
    <row r="122" customHeight="1" spans="1:2">
      <c r="A122" s="173"/>
      <c r="B122" s="174"/>
    </row>
    <row r="123" customHeight="1" spans="1:2">
      <c r="A123" s="173"/>
      <c r="B123" s="174"/>
    </row>
    <row r="124" customHeight="1" spans="1:2">
      <c r="A124" s="173"/>
      <c r="B124" s="174"/>
    </row>
    <row r="125" customHeight="1" spans="1:2">
      <c r="A125" s="173"/>
      <c r="B125" s="174"/>
    </row>
    <row r="126" customHeight="1" spans="1:2">
      <c r="A126" s="173"/>
      <c r="B126" s="174"/>
    </row>
    <row r="127" customHeight="1" spans="1:2">
      <c r="A127" s="173"/>
      <c r="B127" s="174"/>
    </row>
    <row r="128" customHeight="1" spans="1:2">
      <c r="A128" s="173"/>
      <c r="B128" s="174"/>
    </row>
    <row r="129" customHeight="1" spans="1:2">
      <c r="A129" s="173"/>
      <c r="B129" s="174"/>
    </row>
    <row r="130" customHeight="1" spans="1:2">
      <c r="A130" s="173"/>
      <c r="B130" s="174"/>
    </row>
    <row r="131" customHeight="1" spans="1:2">
      <c r="A131" s="173"/>
      <c r="B131" s="174"/>
    </row>
    <row r="132" customHeight="1" spans="1:2">
      <c r="A132" s="173"/>
      <c r="B132" s="174"/>
    </row>
    <row r="133" customHeight="1" spans="1:2">
      <c r="A133" s="173"/>
      <c r="B133" s="174"/>
    </row>
    <row r="134" customHeight="1" spans="1:2">
      <c r="A134" s="173"/>
      <c r="B134" s="174"/>
    </row>
    <row r="135" customHeight="1" spans="1:2">
      <c r="A135" s="173"/>
      <c r="B135" s="174"/>
    </row>
    <row r="136" customHeight="1" spans="1:2">
      <c r="A136" s="173"/>
      <c r="B136" s="174"/>
    </row>
    <row r="137" customHeight="1" spans="1:2">
      <c r="A137" s="173"/>
      <c r="B137" s="174"/>
    </row>
    <row r="138" customHeight="1" spans="1:2">
      <c r="A138" s="173"/>
      <c r="B138" s="174"/>
    </row>
    <row r="139" customHeight="1" spans="1:2">
      <c r="A139" s="173"/>
      <c r="B139" s="174"/>
    </row>
    <row r="140" customHeight="1" spans="1:2">
      <c r="A140" s="173"/>
      <c r="B140" s="174"/>
    </row>
    <row r="141" customHeight="1" spans="1:2">
      <c r="A141" s="173"/>
      <c r="B141" s="174"/>
    </row>
    <row r="142" customHeight="1" spans="1:2">
      <c r="A142" s="173"/>
      <c r="B142" s="174"/>
    </row>
    <row r="143" customHeight="1" spans="1:2">
      <c r="A143" s="173"/>
      <c r="B143" s="174"/>
    </row>
    <row r="144" customHeight="1" spans="1:2">
      <c r="A144" s="173"/>
      <c r="B144" s="174"/>
    </row>
    <row r="145" customHeight="1" spans="1:2">
      <c r="A145" s="173"/>
      <c r="B145" s="174"/>
    </row>
    <row r="146" customHeight="1" spans="1:2">
      <c r="A146" s="173"/>
      <c r="B146" s="174"/>
    </row>
    <row r="147" customHeight="1" spans="1:2">
      <c r="A147" s="173"/>
      <c r="B147" s="174"/>
    </row>
    <row r="148" customHeight="1" spans="1:2">
      <c r="A148" s="173"/>
      <c r="B148" s="174"/>
    </row>
    <row r="149" customHeight="1" spans="1:2">
      <c r="A149" s="173"/>
      <c r="B149" s="174"/>
    </row>
    <row r="150" customHeight="1" spans="1:2">
      <c r="A150" s="173"/>
      <c r="B150" s="174"/>
    </row>
    <row r="151" customHeight="1" spans="1:2">
      <c r="A151" s="173"/>
      <c r="B151" s="174"/>
    </row>
    <row r="152" customHeight="1" spans="2:2">
      <c r="B152" s="174"/>
    </row>
    <row r="153" customHeight="1" spans="2:2">
      <c r="B153" s="174"/>
    </row>
  </sheetData>
  <mergeCells count="2">
    <mergeCell ref="A2:D2"/>
    <mergeCell ref="A3:D3"/>
  </mergeCells>
  <printOptions horizontalCentered="1"/>
  <pageMargins left="0.75" right="0.75" top="0.98" bottom="0.98" header="0.51" footer="0.67"/>
  <pageSetup paperSize="9" firstPageNumber="17" orientation="portrait" useFirstPageNumber="1"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showZeros="0" workbookViewId="0">
      <selection activeCell="L28" sqref="L28"/>
    </sheetView>
  </sheetViews>
  <sheetFormatPr defaultColWidth="12.1833333333333" defaultRowHeight="15.55" customHeight="1" outlineLevelCol="3"/>
  <cols>
    <col min="1" max="1" width="43.875" customWidth="1"/>
    <col min="2" max="2" width="11.25" customWidth="1"/>
    <col min="3" max="3" width="10.375" customWidth="1"/>
    <col min="4" max="4" width="12.875" customWidth="1"/>
    <col min="5" max="252" width="12.1833333333333" customWidth="1"/>
  </cols>
  <sheetData>
    <row r="1" customHeight="1" spans="1:1">
      <c r="A1" t="s">
        <v>3347</v>
      </c>
    </row>
    <row r="2" ht="44.25" customHeight="1" spans="1:4">
      <c r="A2" s="149" t="s">
        <v>3308</v>
      </c>
      <c r="B2" s="149"/>
      <c r="C2" s="149"/>
      <c r="D2" s="149"/>
    </row>
    <row r="3" ht="17" customHeight="1" spans="1:4">
      <c r="A3" s="90" t="s">
        <v>55</v>
      </c>
      <c r="B3" s="90"/>
      <c r="C3" s="90"/>
      <c r="D3" s="90"/>
    </row>
    <row r="4" ht="20" customHeight="1" spans="1:4">
      <c r="A4" s="73" t="s">
        <v>1950</v>
      </c>
      <c r="B4" s="92" t="s">
        <v>57</v>
      </c>
      <c r="C4" s="92" t="s">
        <v>58</v>
      </c>
      <c r="D4" s="92" t="s">
        <v>59</v>
      </c>
    </row>
    <row r="5" ht="20" customHeight="1" spans="1:4">
      <c r="A5" s="106" t="s">
        <v>3309</v>
      </c>
      <c r="B5" s="150">
        <v>0</v>
      </c>
      <c r="C5" s="151">
        <v>0</v>
      </c>
      <c r="D5" s="92"/>
    </row>
    <row r="6" ht="20" customHeight="1" spans="1:4">
      <c r="A6" s="106" t="s">
        <v>3310</v>
      </c>
      <c r="B6" s="150">
        <v>0</v>
      </c>
      <c r="C6" s="151">
        <v>0</v>
      </c>
      <c r="D6" s="92"/>
    </row>
    <row r="7" ht="20" customHeight="1" spans="1:4">
      <c r="A7" s="106" t="s">
        <v>3311</v>
      </c>
      <c r="B7" s="150">
        <v>0</v>
      </c>
      <c r="C7" s="151">
        <v>0</v>
      </c>
      <c r="D7" s="92"/>
    </row>
    <row r="8" ht="20" customHeight="1" spans="1:4">
      <c r="A8" s="106" t="s">
        <v>3312</v>
      </c>
      <c r="B8" s="150">
        <v>0</v>
      </c>
      <c r="C8" s="151">
        <v>0</v>
      </c>
      <c r="D8" s="92"/>
    </row>
    <row r="9" ht="20" customHeight="1" spans="1:4">
      <c r="A9" s="106" t="s">
        <v>3313</v>
      </c>
      <c r="B9" s="150">
        <v>0</v>
      </c>
      <c r="C9" s="151">
        <v>0</v>
      </c>
      <c r="D9" s="152"/>
    </row>
    <row r="10" ht="20" customHeight="1" spans="1:4">
      <c r="A10" s="106" t="s">
        <v>3314</v>
      </c>
      <c r="B10" s="150">
        <v>31474</v>
      </c>
      <c r="C10" s="151">
        <v>9686</v>
      </c>
      <c r="D10" s="153">
        <f>C10/B10</f>
        <v>0.307746076126326</v>
      </c>
    </row>
    <row r="11" ht="20" customHeight="1" spans="1:4">
      <c r="A11" s="106" t="s">
        <v>3315</v>
      </c>
      <c r="B11" s="150">
        <v>0</v>
      </c>
      <c r="C11" s="151">
        <v>0</v>
      </c>
      <c r="D11" s="152"/>
    </row>
    <row r="12" ht="20" customHeight="1" spans="1:4">
      <c r="A12" s="106" t="s">
        <v>3316</v>
      </c>
      <c r="B12" s="150">
        <v>0</v>
      </c>
      <c r="C12" s="151">
        <v>0</v>
      </c>
      <c r="D12" s="153"/>
    </row>
    <row r="13" ht="20" customHeight="1" spans="1:4">
      <c r="A13" s="106" t="s">
        <v>3317</v>
      </c>
      <c r="B13" s="150">
        <v>1000</v>
      </c>
      <c r="C13" s="151">
        <v>858</v>
      </c>
      <c r="D13" s="153">
        <f>C13/B13</f>
        <v>0.858</v>
      </c>
    </row>
    <row r="14" ht="20" customHeight="1" spans="1:4">
      <c r="A14" s="106" t="s">
        <v>3318</v>
      </c>
      <c r="B14" s="150">
        <v>0</v>
      </c>
      <c r="C14" s="151">
        <v>0</v>
      </c>
      <c r="D14" s="153"/>
    </row>
    <row r="15" ht="20" customHeight="1" spans="1:4">
      <c r="A15" s="106" t="s">
        <v>3319</v>
      </c>
      <c r="B15" s="150">
        <v>0</v>
      </c>
      <c r="C15" s="151">
        <v>0</v>
      </c>
      <c r="D15" s="153"/>
    </row>
    <row r="16" ht="20" customHeight="1" spans="1:4">
      <c r="A16" s="106" t="s">
        <v>3320</v>
      </c>
      <c r="B16" s="150">
        <v>0</v>
      </c>
      <c r="C16" s="151">
        <v>0</v>
      </c>
      <c r="D16" s="153"/>
    </row>
    <row r="17" ht="20" customHeight="1" spans="1:4">
      <c r="A17" s="106" t="s">
        <v>3321</v>
      </c>
      <c r="B17" s="150">
        <v>0</v>
      </c>
      <c r="C17" s="151">
        <v>0</v>
      </c>
      <c r="D17" s="153"/>
    </row>
    <row r="18" ht="20" customHeight="1" spans="1:4">
      <c r="A18" s="106" t="s">
        <v>3322</v>
      </c>
      <c r="B18" s="150">
        <v>300</v>
      </c>
      <c r="C18" s="151">
        <v>768</v>
      </c>
      <c r="D18" s="153">
        <f>C18/B18</f>
        <v>2.56</v>
      </c>
    </row>
    <row r="19" ht="20" customHeight="1" spans="1:4">
      <c r="A19" s="106" t="s">
        <v>3323</v>
      </c>
      <c r="B19" s="150">
        <v>0</v>
      </c>
      <c r="C19" s="151">
        <v>0</v>
      </c>
      <c r="D19" s="153"/>
    </row>
    <row r="20" ht="20" customHeight="1" spans="1:4">
      <c r="A20" s="106" t="s">
        <v>3324</v>
      </c>
      <c r="B20" s="150">
        <v>0</v>
      </c>
      <c r="C20" s="154">
        <v>0</v>
      </c>
      <c r="D20" s="155"/>
    </row>
    <row r="21" ht="20" customHeight="1" spans="1:4">
      <c r="A21" s="106" t="s">
        <v>3325</v>
      </c>
      <c r="B21" s="150">
        <v>0</v>
      </c>
      <c r="C21" s="154">
        <v>0</v>
      </c>
      <c r="D21" s="155"/>
    </row>
    <row r="22" ht="20" customHeight="1" spans="1:4">
      <c r="A22" s="106" t="s">
        <v>3326</v>
      </c>
      <c r="B22" s="150">
        <v>0</v>
      </c>
      <c r="C22" s="154">
        <v>0</v>
      </c>
      <c r="D22" s="155"/>
    </row>
    <row r="23" ht="20" customHeight="1" spans="1:4">
      <c r="A23" s="106" t="s">
        <v>3327</v>
      </c>
      <c r="B23" s="150">
        <v>0</v>
      </c>
      <c r="C23" s="154">
        <v>0</v>
      </c>
      <c r="D23" s="155"/>
    </row>
    <row r="24" ht="20" customHeight="1" spans="1:4">
      <c r="A24" s="106" t="s">
        <v>3328</v>
      </c>
      <c r="B24" s="150">
        <v>0</v>
      </c>
      <c r="C24" s="156">
        <v>0</v>
      </c>
      <c r="D24" s="155"/>
    </row>
    <row r="25" ht="20" customHeight="1" spans="1:4">
      <c r="A25" s="106" t="s">
        <v>3329</v>
      </c>
      <c r="B25" s="150">
        <v>0</v>
      </c>
      <c r="C25" s="156">
        <v>0</v>
      </c>
      <c r="D25" s="155"/>
    </row>
    <row r="26" ht="20" customHeight="1" spans="1:4">
      <c r="A26" s="106" t="s">
        <v>3330</v>
      </c>
      <c r="B26" s="150">
        <v>0</v>
      </c>
      <c r="C26" s="156">
        <v>0</v>
      </c>
      <c r="D26" s="155"/>
    </row>
    <row r="27" ht="20" customHeight="1" spans="1:4">
      <c r="A27" s="106" t="s">
        <v>3331</v>
      </c>
      <c r="B27" s="150">
        <v>0</v>
      </c>
      <c r="C27" s="58">
        <v>0</v>
      </c>
      <c r="D27" s="157"/>
    </row>
    <row r="28" ht="20" customHeight="1" spans="1:4">
      <c r="A28" s="106" t="s">
        <v>3332</v>
      </c>
      <c r="B28" s="150">
        <v>0</v>
      </c>
      <c r="C28" s="156">
        <v>0</v>
      </c>
      <c r="D28" s="155"/>
    </row>
    <row r="29" ht="20" customHeight="1" spans="1:4">
      <c r="A29" s="106" t="s">
        <v>3333</v>
      </c>
      <c r="B29" s="150">
        <v>0</v>
      </c>
      <c r="C29" s="156">
        <v>0</v>
      </c>
      <c r="D29" s="155"/>
    </row>
    <row r="30" ht="20" customHeight="1" spans="1:4">
      <c r="A30" s="106" t="s">
        <v>3334</v>
      </c>
      <c r="B30" s="150"/>
      <c r="C30" s="154">
        <v>937</v>
      </c>
      <c r="D30" s="153"/>
    </row>
    <row r="31" ht="20" customHeight="1" spans="1:4">
      <c r="A31" s="106" t="s">
        <v>1873</v>
      </c>
      <c r="B31" s="150">
        <v>13066</v>
      </c>
      <c r="C31" s="154"/>
      <c r="D31" s="155"/>
    </row>
    <row r="32" ht="20" customHeight="1" spans="1:4">
      <c r="A32" s="106" t="s">
        <v>3335</v>
      </c>
      <c r="B32" s="150">
        <v>0</v>
      </c>
      <c r="C32" s="158">
        <v>0</v>
      </c>
      <c r="D32" s="155"/>
    </row>
    <row r="33" ht="20" customHeight="1" spans="1:4">
      <c r="A33" s="106" t="s">
        <v>3336</v>
      </c>
      <c r="B33" s="150"/>
      <c r="C33" s="158">
        <v>25457</v>
      </c>
      <c r="D33" s="153"/>
    </row>
    <row r="34" ht="20" customHeight="1" spans="1:4">
      <c r="A34" s="106" t="s">
        <v>3337</v>
      </c>
      <c r="B34" s="150">
        <v>0</v>
      </c>
      <c r="C34" s="158">
        <v>0</v>
      </c>
      <c r="D34" s="159"/>
    </row>
    <row r="35" ht="20" customHeight="1" spans="1:4">
      <c r="A35" s="96" t="s">
        <v>3338</v>
      </c>
      <c r="B35" s="160">
        <f>SUM(B5:B34)</f>
        <v>45840</v>
      </c>
      <c r="C35" s="160">
        <f>SUM(C5:C34)</f>
        <v>37706</v>
      </c>
      <c r="D35" s="161">
        <f>C35/B35</f>
        <v>0.822556719022688</v>
      </c>
    </row>
  </sheetData>
  <mergeCells count="2">
    <mergeCell ref="A2:D2"/>
    <mergeCell ref="A3:D3"/>
  </mergeCells>
  <dataValidations count="1">
    <dataValidation type="decimal" operator="between" allowBlank="1" showInputMessage="1" showErrorMessage="1" sqref="B5:B34">
      <formula1>-99999999999999</formula1>
      <formula2>99999999999999</formula2>
    </dataValidation>
  </dataValidations>
  <printOptions horizontalCentered="1"/>
  <pageMargins left="0.75" right="0.75" top="0.98" bottom="0.98" header="0.51" footer="0.67"/>
  <pageSetup paperSize="9" firstPageNumber="17" orientation="portrait" useFirstPageNumber="1"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9"/>
  <sheetViews>
    <sheetView showZeros="0" workbookViewId="0">
      <pane ySplit="4" topLeftCell="A212" activePane="bottomLeft" state="frozen"/>
      <selection/>
      <selection pane="bottomLeft" activeCell="D332" sqref="D332"/>
    </sheetView>
  </sheetViews>
  <sheetFormatPr defaultColWidth="9.15" defaultRowHeight="14.25" outlineLevelCol="7"/>
  <cols>
    <col min="1" max="1" width="50.375" style="118" customWidth="1"/>
    <col min="2" max="2" width="11.625" style="119" customWidth="1"/>
    <col min="3" max="3" width="12" style="120" customWidth="1"/>
    <col min="4" max="4" width="11.375" style="121" customWidth="1"/>
    <col min="5" max="16384" width="9.15" style="58" customWidth="1"/>
  </cols>
  <sheetData>
    <row r="1" spans="1:1">
      <c r="A1" s="118" t="s">
        <v>3348</v>
      </c>
    </row>
    <row r="2" s="118" customFormat="1" ht="48.75" customHeight="1" spans="1:4">
      <c r="A2" s="122" t="s">
        <v>3349</v>
      </c>
      <c r="B2" s="123"/>
      <c r="C2" s="124"/>
      <c r="D2" s="125"/>
    </row>
    <row r="3" s="118" customFormat="1" ht="15.55" customHeight="1" spans="1:4">
      <c r="A3" s="126" t="s">
        <v>797</v>
      </c>
      <c r="B3" s="127"/>
      <c r="C3" s="128"/>
      <c r="D3" s="129"/>
    </row>
    <row r="4" s="118" customFormat="1" ht="17" customHeight="1" spans="1:4">
      <c r="A4" s="130" t="s">
        <v>3350</v>
      </c>
      <c r="B4" s="131" t="s">
        <v>57</v>
      </c>
      <c r="C4" s="131" t="s">
        <v>58</v>
      </c>
      <c r="D4" s="132" t="s">
        <v>59</v>
      </c>
    </row>
    <row r="5" s="118" customFormat="1" ht="17.25" customHeight="1" spans="1:4">
      <c r="A5" s="133" t="s">
        <v>1071</v>
      </c>
      <c r="B5" s="134"/>
      <c r="C5" s="135">
        <f>C6</f>
        <v>0</v>
      </c>
      <c r="D5" s="136"/>
    </row>
    <row r="6" s="118" customFormat="1" ht="17.25" customHeight="1" spans="1:4">
      <c r="A6" s="133" t="s">
        <v>3351</v>
      </c>
      <c r="B6" s="134"/>
      <c r="C6" s="135">
        <f>SUM(C7:C11)</f>
        <v>0</v>
      </c>
      <c r="D6" s="136"/>
    </row>
    <row r="7" s="118" customFormat="1" ht="17.25" customHeight="1" spans="1:4">
      <c r="A7" s="137" t="s">
        <v>3352</v>
      </c>
      <c r="B7" s="134"/>
      <c r="C7" s="135"/>
      <c r="D7" s="136"/>
    </row>
    <row r="8" s="118" customFormat="1" ht="18.7" customHeight="1" spans="1:4">
      <c r="A8" s="137" t="s">
        <v>2297</v>
      </c>
      <c r="B8" s="134"/>
      <c r="C8" s="135"/>
      <c r="D8" s="136"/>
    </row>
    <row r="9" s="118" customFormat="1" ht="18.7" customHeight="1" spans="1:4">
      <c r="A9" s="137" t="s">
        <v>1083</v>
      </c>
      <c r="B9" s="134"/>
      <c r="C9" s="135"/>
      <c r="D9" s="136"/>
    </row>
    <row r="10" s="118" customFormat="1" ht="17.25" customHeight="1" spans="1:4">
      <c r="A10" s="137" t="s">
        <v>1104</v>
      </c>
      <c r="B10" s="134"/>
      <c r="C10" s="135"/>
      <c r="D10" s="136"/>
    </row>
    <row r="11" s="118" customFormat="1" ht="17.25" customHeight="1" spans="1:4">
      <c r="A11" s="137" t="s">
        <v>3353</v>
      </c>
      <c r="B11" s="134"/>
      <c r="C11" s="135"/>
      <c r="D11" s="136"/>
    </row>
    <row r="12" s="118" customFormat="1" ht="17.25" customHeight="1" spans="1:4">
      <c r="A12" s="138" t="s">
        <v>1123</v>
      </c>
      <c r="B12" s="134"/>
      <c r="C12" s="135">
        <f>C13+C20</f>
        <v>0</v>
      </c>
      <c r="D12" s="136"/>
    </row>
    <row r="13" s="118" customFormat="1" ht="17.25" customHeight="1" spans="1:4">
      <c r="A13" s="138" t="s">
        <v>3354</v>
      </c>
      <c r="B13" s="134"/>
      <c r="C13" s="135">
        <f>SUM(C14:C19)</f>
        <v>0</v>
      </c>
      <c r="D13" s="136"/>
    </row>
    <row r="14" s="118" customFormat="1" ht="17.25" customHeight="1" spans="1:4">
      <c r="A14" s="139" t="s">
        <v>3355</v>
      </c>
      <c r="B14" s="134"/>
      <c r="C14" s="135"/>
      <c r="D14" s="136"/>
    </row>
    <row r="15" s="118" customFormat="1" ht="17.25" customHeight="1" spans="1:4">
      <c r="A15" s="139" t="s">
        <v>3356</v>
      </c>
      <c r="B15" s="134"/>
      <c r="C15" s="135"/>
      <c r="D15" s="136"/>
    </row>
    <row r="16" s="118" customFormat="1" ht="17.25" customHeight="1" spans="1:4">
      <c r="A16" s="139" t="s">
        <v>3357</v>
      </c>
      <c r="B16" s="134"/>
      <c r="C16" s="135"/>
      <c r="D16" s="136"/>
    </row>
    <row r="17" s="118" customFormat="1" ht="17.25" customHeight="1" spans="1:4">
      <c r="A17" s="139" t="s">
        <v>3358</v>
      </c>
      <c r="B17" s="134"/>
      <c r="C17" s="135"/>
      <c r="D17" s="136"/>
    </row>
    <row r="18" s="118" customFormat="1" ht="17.25" customHeight="1" spans="1:4">
      <c r="A18" s="139" t="s">
        <v>3359</v>
      </c>
      <c r="B18" s="134"/>
      <c r="C18" s="135"/>
      <c r="D18" s="136"/>
    </row>
    <row r="19" s="118" customFormat="1" ht="17.25" customHeight="1" spans="1:4">
      <c r="A19" s="139" t="s">
        <v>3360</v>
      </c>
      <c r="B19" s="134"/>
      <c r="C19" s="135"/>
      <c r="D19" s="136"/>
    </row>
    <row r="20" s="118" customFormat="1" ht="17.25" customHeight="1" spans="1:4">
      <c r="A20" s="138" t="s">
        <v>3351</v>
      </c>
      <c r="B20" s="134"/>
      <c r="C20" s="135">
        <f>SUM(C21:C26)</f>
        <v>0</v>
      </c>
      <c r="D20" s="136"/>
    </row>
    <row r="21" s="118" customFormat="1" ht="17.25" customHeight="1" spans="1:4">
      <c r="A21" s="139" t="s">
        <v>1126</v>
      </c>
      <c r="B21" s="134"/>
      <c r="C21" s="135"/>
      <c r="D21" s="136"/>
    </row>
    <row r="22" s="118" customFormat="1" ht="17.25" customHeight="1" spans="1:4">
      <c r="A22" s="139" t="s">
        <v>1135</v>
      </c>
      <c r="B22" s="134"/>
      <c r="C22" s="135"/>
      <c r="D22" s="136"/>
    </row>
    <row r="23" s="118" customFormat="1" ht="17.25" customHeight="1" spans="1:4">
      <c r="A23" s="139" t="s">
        <v>1140</v>
      </c>
      <c r="B23" s="134"/>
      <c r="C23" s="135"/>
      <c r="D23" s="136"/>
    </row>
    <row r="24" s="118" customFormat="1" ht="17.25" customHeight="1" spans="1:4">
      <c r="A24" s="139" t="s">
        <v>1145</v>
      </c>
      <c r="B24" s="134"/>
      <c r="C24" s="135"/>
      <c r="D24" s="136"/>
    </row>
    <row r="25" s="118" customFormat="1" ht="17.25" customHeight="1" spans="1:4">
      <c r="A25" s="139" t="s">
        <v>3361</v>
      </c>
      <c r="B25" s="134"/>
      <c r="C25" s="135"/>
      <c r="D25" s="136"/>
    </row>
    <row r="26" s="118" customFormat="1" ht="17.25" customHeight="1" spans="1:4">
      <c r="A26" s="139" t="s">
        <v>3362</v>
      </c>
      <c r="B26" s="134"/>
      <c r="C26" s="135"/>
      <c r="D26" s="136"/>
    </row>
    <row r="27" s="118" customFormat="1" ht="17.25" customHeight="1" spans="1:4">
      <c r="A27" s="138" t="s">
        <v>2386</v>
      </c>
      <c r="B27" s="134"/>
      <c r="C27" s="135">
        <f>SUM(C28,C34,C40)</f>
        <v>0</v>
      </c>
      <c r="D27" s="136"/>
    </row>
    <row r="28" s="118" customFormat="1" ht="17.25" customHeight="1" spans="1:4">
      <c r="A28" s="138" t="s">
        <v>3363</v>
      </c>
      <c r="B28" s="134"/>
      <c r="C28" s="135">
        <f>SUM(C29:C33)</f>
        <v>0</v>
      </c>
      <c r="D28" s="136"/>
    </row>
    <row r="29" s="118" customFormat="1" ht="17.25" customHeight="1" spans="1:4">
      <c r="A29" s="139" t="s">
        <v>3364</v>
      </c>
      <c r="B29" s="134"/>
      <c r="C29" s="135"/>
      <c r="D29" s="136"/>
    </row>
    <row r="30" s="118" customFormat="1" ht="17.25" customHeight="1" spans="1:4">
      <c r="A30" s="139" t="s">
        <v>3365</v>
      </c>
      <c r="B30" s="134"/>
      <c r="C30" s="135"/>
      <c r="D30" s="136"/>
    </row>
    <row r="31" s="118" customFormat="1" ht="17.25" customHeight="1" spans="1:4">
      <c r="A31" s="139" t="s">
        <v>3366</v>
      </c>
      <c r="B31" s="134"/>
      <c r="C31" s="135"/>
      <c r="D31" s="136"/>
    </row>
    <row r="32" s="118" customFormat="1" ht="17.25" customHeight="1" spans="1:4">
      <c r="A32" s="139" t="s">
        <v>3367</v>
      </c>
      <c r="B32" s="134"/>
      <c r="C32" s="135"/>
      <c r="D32" s="136"/>
    </row>
    <row r="33" s="118" customFormat="1" ht="17.25" customHeight="1" spans="1:4">
      <c r="A33" s="139" t="s">
        <v>3368</v>
      </c>
      <c r="B33" s="134"/>
      <c r="C33" s="135"/>
      <c r="D33" s="136"/>
    </row>
    <row r="34" s="118" customFormat="1" ht="17.25" customHeight="1" spans="1:4">
      <c r="A34" s="138" t="s">
        <v>3369</v>
      </c>
      <c r="B34" s="134"/>
      <c r="C34" s="135">
        <f>SUM(C35:C39)</f>
        <v>0</v>
      </c>
      <c r="D34" s="136"/>
    </row>
    <row r="35" s="118" customFormat="1" ht="17.25" customHeight="1" spans="1:4">
      <c r="A35" s="139" t="s">
        <v>3370</v>
      </c>
      <c r="B35" s="134"/>
      <c r="C35" s="135"/>
      <c r="D35" s="136"/>
    </row>
    <row r="36" s="118" customFormat="1" ht="17.25" customHeight="1" spans="1:4">
      <c r="A36" s="139" t="s">
        <v>3371</v>
      </c>
      <c r="B36" s="134"/>
      <c r="C36" s="135"/>
      <c r="D36" s="136"/>
    </row>
    <row r="37" s="118" customFormat="1" ht="17.25" customHeight="1" spans="1:4">
      <c r="A37" s="139" t="s">
        <v>3372</v>
      </c>
      <c r="B37" s="134"/>
      <c r="C37" s="135"/>
      <c r="D37" s="136"/>
    </row>
    <row r="38" s="118" customFormat="1" ht="17.25" customHeight="1" spans="1:4">
      <c r="A38" s="139" t="s">
        <v>3373</v>
      </c>
      <c r="B38" s="134"/>
      <c r="C38" s="135"/>
      <c r="D38" s="136"/>
    </row>
    <row r="39" s="118" customFormat="1" ht="17.25" customHeight="1" spans="1:4">
      <c r="A39" s="139" t="s">
        <v>3374</v>
      </c>
      <c r="B39" s="134"/>
      <c r="C39" s="135"/>
      <c r="D39" s="136"/>
    </row>
    <row r="40" s="118" customFormat="1" ht="17.25" customHeight="1" spans="1:4">
      <c r="A40" s="138" t="s">
        <v>3375</v>
      </c>
      <c r="B40" s="134"/>
      <c r="C40" s="135">
        <f>SUM(C41:C42)</f>
        <v>0</v>
      </c>
      <c r="D40" s="136"/>
    </row>
    <row r="41" s="118" customFormat="1" ht="17.25" customHeight="1" spans="1:4">
      <c r="A41" s="139" t="s">
        <v>3376</v>
      </c>
      <c r="B41" s="134"/>
      <c r="C41" s="135"/>
      <c r="D41" s="136"/>
    </row>
    <row r="42" s="118" customFormat="1" ht="17.25" customHeight="1" spans="1:4">
      <c r="A42" s="139" t="s">
        <v>3377</v>
      </c>
      <c r="B42" s="134"/>
      <c r="C42" s="135"/>
      <c r="D42" s="136"/>
    </row>
    <row r="43" s="118" customFormat="1" ht="17.25" customHeight="1" spans="1:4">
      <c r="A43" s="133" t="s">
        <v>1212</v>
      </c>
      <c r="B43" s="134"/>
      <c r="C43" s="135">
        <f>C44</f>
        <v>0</v>
      </c>
      <c r="D43" s="136"/>
    </row>
    <row r="44" s="118" customFormat="1" ht="17.25" customHeight="1" spans="1:4">
      <c r="A44" s="133" t="s">
        <v>3351</v>
      </c>
      <c r="B44" s="134"/>
      <c r="C44" s="135">
        <f>SUM(C45:C47)</f>
        <v>0</v>
      </c>
      <c r="D44" s="136"/>
    </row>
    <row r="45" s="118" customFormat="1" ht="17.25" customHeight="1" spans="1:4">
      <c r="A45" s="137" t="s">
        <v>3378</v>
      </c>
      <c r="B45" s="134"/>
      <c r="C45" s="135"/>
      <c r="D45" s="136"/>
    </row>
    <row r="46" s="118" customFormat="1" ht="17.25" customHeight="1" spans="1:4">
      <c r="A46" s="137" t="s">
        <v>3379</v>
      </c>
      <c r="B46" s="140"/>
      <c r="C46" s="135"/>
      <c r="D46" s="141"/>
    </row>
    <row r="47" s="118" customFormat="1" ht="17.25" customHeight="1" spans="1:4">
      <c r="A47" s="137" t="s">
        <v>3380</v>
      </c>
      <c r="B47" s="134"/>
      <c r="C47" s="135"/>
      <c r="D47" s="136"/>
    </row>
    <row r="48" s="118" customFormat="1" ht="17.25" customHeight="1" spans="1:4">
      <c r="A48" s="133" t="s">
        <v>2536</v>
      </c>
      <c r="B48" s="134"/>
      <c r="C48" s="135">
        <f>C49</f>
        <v>0</v>
      </c>
      <c r="D48" s="136"/>
    </row>
    <row r="49" s="118" customFormat="1" ht="17.25" customHeight="1" spans="1:4">
      <c r="A49" s="133" t="s">
        <v>3351</v>
      </c>
      <c r="B49" s="142"/>
      <c r="C49" s="135">
        <f>SUM(C50:C54)</f>
        <v>0</v>
      </c>
      <c r="D49" s="136"/>
    </row>
    <row r="50" s="118" customFormat="1" ht="17.25" customHeight="1" spans="1:4">
      <c r="A50" s="137" t="s">
        <v>1319</v>
      </c>
      <c r="B50" s="142"/>
      <c r="C50" s="135"/>
      <c r="D50" s="136"/>
    </row>
    <row r="51" s="118" customFormat="1" ht="17.25" customHeight="1" spans="1:4">
      <c r="A51" s="137" t="s">
        <v>1332</v>
      </c>
      <c r="B51" s="142"/>
      <c r="C51" s="135"/>
      <c r="D51" s="136"/>
    </row>
    <row r="52" s="118" customFormat="1" ht="17.25" customHeight="1" spans="1:4">
      <c r="A52" s="137" t="s">
        <v>3381</v>
      </c>
      <c r="B52" s="134"/>
      <c r="C52" s="135"/>
      <c r="D52" s="136"/>
    </row>
    <row r="53" s="118" customFormat="1" ht="17.25" customHeight="1" spans="1:4">
      <c r="A53" s="137" t="s">
        <v>3382</v>
      </c>
      <c r="B53" s="142"/>
      <c r="C53" s="135"/>
      <c r="D53" s="136"/>
    </row>
    <row r="54" s="118" customFormat="1" ht="17.25" customHeight="1" spans="1:4">
      <c r="A54" s="137" t="s">
        <v>3383</v>
      </c>
      <c r="B54" s="134"/>
      <c r="C54" s="135"/>
      <c r="D54" s="136"/>
    </row>
    <row r="55" s="118" customFormat="1" ht="17.25" customHeight="1" spans="1:4">
      <c r="A55" s="138" t="s">
        <v>1372</v>
      </c>
      <c r="B55" s="134"/>
      <c r="C55" s="135">
        <f>SUM(C56,C61,C66)</f>
        <v>0</v>
      </c>
      <c r="D55" s="136"/>
    </row>
    <row r="56" s="118" customFormat="1" ht="17.25" customHeight="1" spans="1:4">
      <c r="A56" s="138" t="s">
        <v>3384</v>
      </c>
      <c r="B56" s="142"/>
      <c r="C56" s="135">
        <f>SUM(C57:C60)</f>
        <v>0</v>
      </c>
      <c r="D56" s="136"/>
    </row>
    <row r="57" s="118" customFormat="1" ht="17.25" customHeight="1" spans="1:4">
      <c r="A57" s="139" t="s">
        <v>3385</v>
      </c>
      <c r="B57" s="134"/>
      <c r="C57" s="135"/>
      <c r="D57" s="136"/>
    </row>
    <row r="58" s="118" customFormat="1" ht="17.25" customHeight="1" spans="1:4">
      <c r="A58" s="139" t="s">
        <v>3386</v>
      </c>
      <c r="B58" s="134"/>
      <c r="C58" s="135"/>
      <c r="D58" s="136"/>
    </row>
    <row r="59" s="118" customFormat="1" ht="17.25" customHeight="1" spans="1:4">
      <c r="A59" s="139" t="s">
        <v>3387</v>
      </c>
      <c r="B59" s="142"/>
      <c r="C59" s="135"/>
      <c r="D59" s="136"/>
    </row>
    <row r="60" s="118" customFormat="1" ht="17.25" customHeight="1" spans="1:4">
      <c r="A60" s="139" t="s">
        <v>3388</v>
      </c>
      <c r="B60" s="134"/>
      <c r="C60" s="135"/>
      <c r="D60" s="136"/>
    </row>
    <row r="61" s="118" customFormat="1" ht="17.25" customHeight="1" spans="1:4">
      <c r="A61" s="138" t="s">
        <v>3389</v>
      </c>
      <c r="B61" s="134"/>
      <c r="C61" s="135">
        <f>SUM(C62:C65)</f>
        <v>0</v>
      </c>
      <c r="D61" s="136"/>
    </row>
    <row r="62" s="118" customFormat="1" ht="17.25" customHeight="1" spans="1:4">
      <c r="A62" s="139" t="s">
        <v>3390</v>
      </c>
      <c r="B62" s="134"/>
      <c r="C62" s="135"/>
      <c r="D62" s="136"/>
    </row>
    <row r="63" s="118" customFormat="1" ht="17.25" customHeight="1" spans="1:4">
      <c r="A63" s="139" t="s">
        <v>3391</v>
      </c>
      <c r="B63" s="134"/>
      <c r="C63" s="135"/>
      <c r="D63" s="136"/>
    </row>
    <row r="64" s="118" customFormat="1" ht="17.25" customHeight="1" spans="1:4">
      <c r="A64" s="139" t="s">
        <v>3392</v>
      </c>
      <c r="B64" s="134"/>
      <c r="C64" s="135"/>
      <c r="D64" s="136"/>
    </row>
    <row r="65" s="118" customFormat="1" ht="17.25" customHeight="1" spans="1:4">
      <c r="A65" s="139" t="s">
        <v>3393</v>
      </c>
      <c r="B65" s="134"/>
      <c r="C65" s="135"/>
      <c r="D65" s="136"/>
    </row>
    <row r="66" s="118" customFormat="1" ht="17.25" customHeight="1" spans="1:4">
      <c r="A66" s="138" t="s">
        <v>3351</v>
      </c>
      <c r="B66" s="134"/>
      <c r="C66" s="135">
        <f>SUM(C67:C70)</f>
        <v>0</v>
      </c>
      <c r="D66" s="136"/>
    </row>
    <row r="67" s="118" customFormat="1" ht="17.25" customHeight="1" spans="1:4">
      <c r="A67" s="139" t="s">
        <v>3394</v>
      </c>
      <c r="B67" s="134"/>
      <c r="C67" s="135"/>
      <c r="D67" s="136"/>
    </row>
    <row r="68" s="118" customFormat="1" ht="17.25" customHeight="1" spans="1:4">
      <c r="A68" s="139" t="s">
        <v>3395</v>
      </c>
      <c r="B68" s="134"/>
      <c r="C68" s="135"/>
      <c r="D68" s="136"/>
    </row>
    <row r="69" s="118" customFormat="1" ht="17.25" customHeight="1" spans="1:4">
      <c r="A69" s="139" t="s">
        <v>3396</v>
      </c>
      <c r="B69" s="134"/>
      <c r="C69" s="135"/>
      <c r="D69" s="136"/>
    </row>
    <row r="70" s="118" customFormat="1" ht="17.25" customHeight="1" spans="1:4">
      <c r="A70" s="139" t="s">
        <v>3397</v>
      </c>
      <c r="B70" s="134"/>
      <c r="C70" s="135"/>
      <c r="D70" s="136"/>
    </row>
    <row r="71" s="118" customFormat="1" ht="17.25" customHeight="1" spans="1:4">
      <c r="A71" s="138" t="s">
        <v>1444</v>
      </c>
      <c r="B71" s="135">
        <f>SUM(B72,B88,B92:B93,B99,B103,B107,B111,B117,B120,B129)</f>
        <v>32774</v>
      </c>
      <c r="C71" s="135">
        <f>SUM(C72,C88,C92:C93,C99,C103,C107,C111,C117,C120,C129)</f>
        <v>5710</v>
      </c>
      <c r="D71" s="136">
        <f>C71/B71</f>
        <v>0.174223469823641</v>
      </c>
    </row>
    <row r="72" s="118" customFormat="1" ht="17.25" customHeight="1" spans="1:4">
      <c r="A72" s="138" t="s">
        <v>3398</v>
      </c>
      <c r="B72" s="134">
        <v>31474</v>
      </c>
      <c r="C72" s="135">
        <f>SUM(C73:C87)</f>
        <v>4852</v>
      </c>
      <c r="D72" s="136">
        <f>C72/B72</f>
        <v>0.154158988371354</v>
      </c>
    </row>
    <row r="73" s="118" customFormat="1" ht="17.25" customHeight="1" spans="1:4">
      <c r="A73" s="139" t="s">
        <v>3399</v>
      </c>
      <c r="B73" s="134">
        <v>13874</v>
      </c>
      <c r="C73" s="135">
        <v>2653</v>
      </c>
      <c r="D73" s="136">
        <f t="shared" ref="D73:D78" si="0">C73/B73</f>
        <v>0.191220988900101</v>
      </c>
    </row>
    <row r="74" s="118" customFormat="1" ht="17.25" customHeight="1" spans="1:4">
      <c r="A74" s="139" t="s">
        <v>3400</v>
      </c>
      <c r="B74" s="134">
        <v>3000</v>
      </c>
      <c r="C74" s="135">
        <v>796</v>
      </c>
      <c r="D74" s="136">
        <f t="shared" si="0"/>
        <v>0.265333333333333</v>
      </c>
    </row>
    <row r="75" s="118" customFormat="1" ht="17.25" customHeight="1" spans="1:4">
      <c r="A75" s="139" t="s">
        <v>3401</v>
      </c>
      <c r="B75" s="134"/>
      <c r="C75" s="135"/>
      <c r="D75" s="136"/>
    </row>
    <row r="76" s="118" customFormat="1" ht="17.25" customHeight="1" spans="1:4">
      <c r="A76" s="139" t="s">
        <v>3402</v>
      </c>
      <c r="B76" s="134"/>
      <c r="C76" s="135">
        <v>435</v>
      </c>
      <c r="D76" s="136"/>
    </row>
    <row r="77" s="118" customFormat="1" ht="17.25" customHeight="1" spans="1:4">
      <c r="A77" s="139" t="s">
        <v>3403</v>
      </c>
      <c r="B77" s="134"/>
      <c r="C77" s="135"/>
      <c r="D77" s="136"/>
    </row>
    <row r="78" s="118" customFormat="1" ht="17.25" customHeight="1" spans="1:4">
      <c r="A78" s="139" t="s">
        <v>3404</v>
      </c>
      <c r="B78" s="134">
        <v>1200</v>
      </c>
      <c r="C78" s="135">
        <v>73</v>
      </c>
      <c r="D78" s="136">
        <f t="shared" si="0"/>
        <v>0.0608333333333333</v>
      </c>
    </row>
    <row r="79" s="118" customFormat="1" ht="17.25" customHeight="1" spans="1:4">
      <c r="A79" s="139" t="s">
        <v>3405</v>
      </c>
      <c r="B79" s="134"/>
      <c r="C79" s="135"/>
      <c r="D79" s="136"/>
    </row>
    <row r="80" s="118" customFormat="1" ht="17.25" customHeight="1" spans="1:4">
      <c r="A80" s="139" t="s">
        <v>3406</v>
      </c>
      <c r="B80" s="134"/>
      <c r="C80" s="135"/>
      <c r="D80" s="136"/>
    </row>
    <row r="81" s="118" customFormat="1" ht="17.25" customHeight="1" spans="1:4">
      <c r="A81" s="139" t="s">
        <v>3407</v>
      </c>
      <c r="B81" s="134"/>
      <c r="C81" s="135"/>
      <c r="D81" s="136"/>
    </row>
    <row r="82" s="118" customFormat="1" ht="17.25" customHeight="1" spans="1:4">
      <c r="A82" s="139" t="s">
        <v>3408</v>
      </c>
      <c r="B82" s="134"/>
      <c r="C82" s="135"/>
      <c r="D82" s="136"/>
    </row>
    <row r="83" s="118" customFormat="1" ht="17.25" customHeight="1" spans="1:4">
      <c r="A83" s="139" t="s">
        <v>2947</v>
      </c>
      <c r="B83" s="134"/>
      <c r="C83" s="135"/>
      <c r="D83" s="136"/>
    </row>
    <row r="84" s="118" customFormat="1" ht="17.25" customHeight="1" spans="1:4">
      <c r="A84" s="139" t="s">
        <v>3409</v>
      </c>
      <c r="B84" s="134">
        <v>3500</v>
      </c>
      <c r="C84" s="135">
        <v>504</v>
      </c>
      <c r="D84" s="136">
        <f>C84/B84</f>
        <v>0.144</v>
      </c>
    </row>
    <row r="85" s="118" customFormat="1" ht="17.25" customHeight="1" spans="1:4">
      <c r="A85" s="139" t="s">
        <v>3410</v>
      </c>
      <c r="B85" s="134"/>
      <c r="C85" s="135"/>
      <c r="D85" s="136"/>
    </row>
    <row r="86" s="118" customFormat="1" ht="17.25" customHeight="1" spans="1:4">
      <c r="A86" s="139" t="s">
        <v>3411</v>
      </c>
      <c r="B86" s="134"/>
      <c r="C86" s="135">
        <v>7</v>
      </c>
      <c r="D86" s="136"/>
    </row>
    <row r="87" s="118" customFormat="1" ht="17.25" customHeight="1" spans="1:4">
      <c r="A87" s="139" t="s">
        <v>3412</v>
      </c>
      <c r="B87" s="134">
        <v>9900</v>
      </c>
      <c r="C87" s="135">
        <v>384</v>
      </c>
      <c r="D87" s="136">
        <f>C87/B87</f>
        <v>0.0387878787878788</v>
      </c>
    </row>
    <row r="88" s="118" customFormat="1" ht="17.25" customHeight="1" spans="1:4">
      <c r="A88" s="138" t="s">
        <v>3413</v>
      </c>
      <c r="B88" s="134"/>
      <c r="C88" s="135">
        <f>SUM(C89:C91)</f>
        <v>0</v>
      </c>
      <c r="D88" s="136"/>
    </row>
    <row r="89" s="118" customFormat="1" ht="17.25" customHeight="1" spans="1:4">
      <c r="A89" s="139" t="s">
        <v>3399</v>
      </c>
      <c r="B89" s="134"/>
      <c r="C89" s="135"/>
      <c r="D89" s="136"/>
    </row>
    <row r="90" s="118" customFormat="1" ht="17.25" customHeight="1" spans="1:4">
      <c r="A90" s="139" t="s">
        <v>3400</v>
      </c>
      <c r="B90" s="134"/>
      <c r="C90" s="135"/>
      <c r="D90" s="136"/>
    </row>
    <row r="91" s="118" customFormat="1" ht="17.25" customHeight="1" spans="1:4">
      <c r="A91" s="139" t="s">
        <v>3414</v>
      </c>
      <c r="B91" s="134"/>
      <c r="C91" s="135"/>
      <c r="D91" s="136"/>
    </row>
    <row r="92" s="118" customFormat="1" ht="17.25" customHeight="1" spans="1:4">
      <c r="A92" s="138" t="s">
        <v>3415</v>
      </c>
      <c r="B92" s="134"/>
      <c r="C92" s="135"/>
      <c r="D92" s="136"/>
    </row>
    <row r="93" s="118" customFormat="1" ht="17.25" customHeight="1" spans="1:4">
      <c r="A93" s="138" t="s">
        <v>3416</v>
      </c>
      <c r="B93" s="135">
        <f>SUM(B94:B98)</f>
        <v>1000</v>
      </c>
      <c r="C93" s="135">
        <f>SUM(C94:C98)</f>
        <v>858</v>
      </c>
      <c r="D93" s="136">
        <f>C93/B93</f>
        <v>0.858</v>
      </c>
    </row>
    <row r="94" s="118" customFormat="1" ht="17.25" customHeight="1" spans="1:4">
      <c r="A94" s="139" t="s">
        <v>3417</v>
      </c>
      <c r="B94" s="134"/>
      <c r="C94" s="135">
        <v>157</v>
      </c>
      <c r="D94" s="136"/>
    </row>
    <row r="95" s="118" customFormat="1" ht="17.25" customHeight="1" spans="1:4">
      <c r="A95" s="139" t="s">
        <v>3418</v>
      </c>
      <c r="B95" s="134"/>
      <c r="C95" s="135">
        <v>343</v>
      </c>
      <c r="D95" s="136"/>
    </row>
    <row r="96" s="118" customFormat="1" ht="17.25" customHeight="1" spans="1:4">
      <c r="A96" s="139" t="s">
        <v>3419</v>
      </c>
      <c r="B96" s="134"/>
      <c r="C96" s="135"/>
      <c r="D96" s="136"/>
    </row>
    <row r="97" s="118" customFormat="1" ht="17.25" customHeight="1" spans="1:4">
      <c r="A97" s="139" t="s">
        <v>3420</v>
      </c>
      <c r="B97" s="134"/>
      <c r="C97" s="135"/>
      <c r="D97" s="136"/>
    </row>
    <row r="98" s="118" customFormat="1" ht="17.25" customHeight="1" spans="1:4">
      <c r="A98" s="139" t="s">
        <v>3421</v>
      </c>
      <c r="B98" s="134">
        <v>1000</v>
      </c>
      <c r="C98" s="135">
        <v>358</v>
      </c>
      <c r="D98" s="136">
        <f>C98/B98</f>
        <v>0.358</v>
      </c>
    </row>
    <row r="99" s="118" customFormat="1" ht="17.25" customHeight="1" spans="1:4">
      <c r="A99" s="138" t="s">
        <v>3422</v>
      </c>
      <c r="B99" s="135">
        <f>SUM(B100:B102)</f>
        <v>300</v>
      </c>
      <c r="C99" s="135">
        <f>SUM(C100:C102)</f>
        <v>0</v>
      </c>
      <c r="D99" s="136"/>
    </row>
    <row r="100" s="118" customFormat="1" ht="17.25" customHeight="1" spans="1:4">
      <c r="A100" s="139" t="s">
        <v>3423</v>
      </c>
      <c r="B100" s="134"/>
      <c r="C100" s="135"/>
      <c r="D100" s="136"/>
    </row>
    <row r="101" s="118" customFormat="1" ht="17.25" customHeight="1" spans="1:4">
      <c r="A101" s="139" t="s">
        <v>3424</v>
      </c>
      <c r="B101" s="134"/>
      <c r="C101" s="135"/>
      <c r="D101" s="136"/>
    </row>
    <row r="102" s="118" customFormat="1" ht="17.25" customHeight="1" spans="1:4">
      <c r="A102" s="139" t="s">
        <v>3425</v>
      </c>
      <c r="B102" s="134">
        <v>300</v>
      </c>
      <c r="C102" s="135"/>
      <c r="D102" s="136"/>
    </row>
    <row r="103" s="118" customFormat="1" ht="17.25" customHeight="1" spans="1:4">
      <c r="A103" s="138" t="s">
        <v>3426</v>
      </c>
      <c r="B103" s="134"/>
      <c r="C103" s="135">
        <f>SUM(C104:C106)</f>
        <v>0</v>
      </c>
      <c r="D103" s="136"/>
    </row>
    <row r="104" s="118" customFormat="1" ht="17.25" customHeight="1" spans="1:4">
      <c r="A104" s="139" t="s">
        <v>3427</v>
      </c>
      <c r="B104" s="134"/>
      <c r="C104" s="135"/>
      <c r="D104" s="136"/>
    </row>
    <row r="105" s="118" customFormat="1" ht="17.25" customHeight="1" spans="1:4">
      <c r="A105" s="139" t="s">
        <v>3428</v>
      </c>
      <c r="B105" s="134"/>
      <c r="C105" s="135"/>
      <c r="D105" s="136"/>
    </row>
    <row r="106" s="118" customFormat="1" ht="17.25" customHeight="1" spans="1:4">
      <c r="A106" s="139" t="s">
        <v>3429</v>
      </c>
      <c r="B106" s="134"/>
      <c r="C106" s="135"/>
      <c r="D106" s="136"/>
    </row>
    <row r="107" s="118" customFormat="1" ht="17.25" customHeight="1" spans="1:4">
      <c r="A107" s="138" t="s">
        <v>3430</v>
      </c>
      <c r="B107" s="134"/>
      <c r="C107" s="135">
        <f>SUM(C108:C110)</f>
        <v>0</v>
      </c>
      <c r="D107" s="136"/>
    </row>
    <row r="108" s="118" customFormat="1" ht="17.25" customHeight="1" spans="1:4">
      <c r="A108" s="139" t="s">
        <v>3427</v>
      </c>
      <c r="B108" s="134"/>
      <c r="C108" s="135"/>
      <c r="D108" s="136"/>
    </row>
    <row r="109" s="118" customFormat="1" ht="17.25" customHeight="1" spans="1:4">
      <c r="A109" s="139" t="s">
        <v>3428</v>
      </c>
      <c r="B109" s="134"/>
      <c r="C109" s="135"/>
      <c r="D109" s="136"/>
    </row>
    <row r="110" s="118" customFormat="1" ht="17.25" customHeight="1" spans="1:4">
      <c r="A110" s="139" t="s">
        <v>3431</v>
      </c>
      <c r="B110" s="134"/>
      <c r="C110" s="135"/>
      <c r="D110" s="136"/>
    </row>
    <row r="111" s="118" customFormat="1" ht="17.25" customHeight="1" spans="1:4">
      <c r="A111" s="138" t="s">
        <v>3432</v>
      </c>
      <c r="B111" s="134"/>
      <c r="C111" s="135">
        <f>SUM(C112:C116)</f>
        <v>0</v>
      </c>
      <c r="D111" s="136"/>
    </row>
    <row r="112" s="118" customFormat="1" ht="17.25" customHeight="1" spans="1:4">
      <c r="A112" s="139" t="s">
        <v>3433</v>
      </c>
      <c r="B112" s="134"/>
      <c r="C112" s="135"/>
      <c r="D112" s="136"/>
    </row>
    <row r="113" s="118" customFormat="1" ht="17.25" customHeight="1" spans="1:4">
      <c r="A113" s="139" t="s">
        <v>3434</v>
      </c>
      <c r="B113" s="134"/>
      <c r="C113" s="135"/>
      <c r="D113" s="136"/>
    </row>
    <row r="114" s="118" customFormat="1" ht="17.25" customHeight="1" spans="1:4">
      <c r="A114" s="139" t="s">
        <v>3435</v>
      </c>
      <c r="B114" s="134"/>
      <c r="C114" s="135"/>
      <c r="D114" s="136"/>
    </row>
    <row r="115" s="118" customFormat="1" ht="17.25" customHeight="1" spans="1:4">
      <c r="A115" s="139" t="s">
        <v>3436</v>
      </c>
      <c r="B115" s="134"/>
      <c r="C115" s="135"/>
      <c r="D115" s="136"/>
    </row>
    <row r="116" s="118" customFormat="1" ht="17.25" customHeight="1" spans="1:4">
      <c r="A116" s="139" t="s">
        <v>3437</v>
      </c>
      <c r="B116" s="134"/>
      <c r="C116" s="135"/>
      <c r="D116" s="136"/>
    </row>
    <row r="117" s="118" customFormat="1" ht="17.25" customHeight="1" spans="1:4">
      <c r="A117" s="138" t="s">
        <v>3438</v>
      </c>
      <c r="B117" s="134"/>
      <c r="C117" s="135">
        <f>SUM(C118:C119)</f>
        <v>0</v>
      </c>
      <c r="D117" s="136"/>
    </row>
    <row r="118" s="118" customFormat="1" ht="17.25" customHeight="1" spans="1:4">
      <c r="A118" s="139" t="s">
        <v>3439</v>
      </c>
      <c r="B118" s="134"/>
      <c r="C118" s="135"/>
      <c r="D118" s="136"/>
    </row>
    <row r="119" s="118" customFormat="1" ht="17.25" customHeight="1" spans="1:4">
      <c r="A119" s="139" t="s">
        <v>3440</v>
      </c>
      <c r="B119" s="134"/>
      <c r="C119" s="135"/>
      <c r="D119" s="136"/>
    </row>
    <row r="120" s="118" customFormat="1" ht="17.25" customHeight="1" spans="1:4">
      <c r="A120" s="138" t="s">
        <v>3441</v>
      </c>
      <c r="B120" s="134"/>
      <c r="C120" s="135">
        <f>SUM(C121:C128)</f>
        <v>0</v>
      </c>
      <c r="D120" s="136"/>
    </row>
    <row r="121" s="118" customFormat="1" ht="17.25" customHeight="1" spans="1:4">
      <c r="A121" s="139" t="s">
        <v>3427</v>
      </c>
      <c r="B121" s="134"/>
      <c r="C121" s="135"/>
      <c r="D121" s="136"/>
    </row>
    <row r="122" s="118" customFormat="1" ht="17.25" customHeight="1" spans="1:4">
      <c r="A122" s="139" t="s">
        <v>3428</v>
      </c>
      <c r="B122" s="134"/>
      <c r="C122" s="135"/>
      <c r="D122" s="136"/>
    </row>
    <row r="123" s="118" customFormat="1" ht="17.25" customHeight="1" spans="1:4">
      <c r="A123" s="139" t="s">
        <v>3442</v>
      </c>
      <c r="B123" s="134"/>
      <c r="C123" s="135"/>
      <c r="D123" s="136"/>
    </row>
    <row r="124" s="118" customFormat="1" ht="17.25" customHeight="1" spans="1:4">
      <c r="A124" s="139" t="s">
        <v>3443</v>
      </c>
      <c r="B124" s="134"/>
      <c r="C124" s="135"/>
      <c r="D124" s="136"/>
    </row>
    <row r="125" s="118" customFormat="1" ht="17.25" customHeight="1" spans="1:4">
      <c r="A125" s="139" t="s">
        <v>3444</v>
      </c>
      <c r="B125" s="134"/>
      <c r="C125" s="135"/>
      <c r="D125" s="136"/>
    </row>
    <row r="126" s="118" customFormat="1" ht="17.25" customHeight="1" spans="1:4">
      <c r="A126" s="139" t="s">
        <v>3445</v>
      </c>
      <c r="B126" s="134"/>
      <c r="C126" s="135"/>
      <c r="D126" s="136"/>
    </row>
    <row r="127" s="118" customFormat="1" ht="17.25" customHeight="1" spans="1:4">
      <c r="A127" s="139" t="s">
        <v>3446</v>
      </c>
      <c r="B127" s="134"/>
      <c r="C127" s="135"/>
      <c r="D127" s="136"/>
    </row>
    <row r="128" s="118" customFormat="1" ht="17.25" customHeight="1" spans="1:4">
      <c r="A128" s="139" t="s">
        <v>3447</v>
      </c>
      <c r="B128" s="134"/>
      <c r="C128" s="135"/>
      <c r="D128" s="136"/>
    </row>
    <row r="129" s="118" customFormat="1" ht="17.25" customHeight="1" spans="1:4">
      <c r="A129" s="138" t="s">
        <v>3351</v>
      </c>
      <c r="B129" s="134"/>
      <c r="C129" s="135">
        <f>SUM(C130:C131)</f>
        <v>0</v>
      </c>
      <c r="D129" s="136"/>
    </row>
    <row r="130" s="118" customFormat="1" ht="17.25" customHeight="1" spans="1:4">
      <c r="A130" s="139" t="s">
        <v>1456</v>
      </c>
      <c r="B130" s="134"/>
      <c r="C130" s="135"/>
      <c r="D130" s="136"/>
    </row>
    <row r="131" s="118" customFormat="1" ht="17.25" customHeight="1" spans="1:4">
      <c r="A131" s="139" t="s">
        <v>3448</v>
      </c>
      <c r="B131" s="134"/>
      <c r="C131" s="135"/>
      <c r="D131" s="136"/>
    </row>
    <row r="132" s="118" customFormat="1" ht="17.25" customHeight="1" spans="1:4">
      <c r="A132" s="138" t="s">
        <v>1465</v>
      </c>
      <c r="B132" s="134"/>
      <c r="C132" s="135">
        <f>SUM(C133,C138,C143,C148,C151,C156,C160,C164,C167)</f>
        <v>768</v>
      </c>
      <c r="D132" s="136"/>
    </row>
    <row r="133" s="118" customFormat="1" ht="17.25" customHeight="1" spans="1:4">
      <c r="A133" s="138" t="s">
        <v>3449</v>
      </c>
      <c r="B133" s="134"/>
      <c r="C133" s="135">
        <f>SUM(C134:C137)</f>
        <v>0</v>
      </c>
      <c r="D133" s="136"/>
    </row>
    <row r="134" s="118" customFormat="1" ht="17.25" customHeight="1" spans="1:4">
      <c r="A134" s="139" t="s">
        <v>3450</v>
      </c>
      <c r="B134" s="134"/>
      <c r="C134" s="135"/>
      <c r="D134" s="136"/>
    </row>
    <row r="135" s="118" customFormat="1" ht="17.25" customHeight="1" spans="1:4">
      <c r="A135" s="139" t="s">
        <v>3451</v>
      </c>
      <c r="B135" s="134"/>
      <c r="C135" s="135"/>
      <c r="D135" s="136"/>
    </row>
    <row r="136" s="118" customFormat="1" ht="17.25" customHeight="1" spans="1:4">
      <c r="A136" s="139" t="s">
        <v>3452</v>
      </c>
      <c r="B136" s="134"/>
      <c r="C136" s="135"/>
      <c r="D136" s="136"/>
    </row>
    <row r="137" s="118" customFormat="1" ht="17.25" customHeight="1" spans="1:4">
      <c r="A137" s="139" t="s">
        <v>3453</v>
      </c>
      <c r="B137" s="134"/>
      <c r="C137" s="135"/>
      <c r="D137" s="136"/>
    </row>
    <row r="138" s="118" customFormat="1" ht="17.25" customHeight="1" spans="1:4">
      <c r="A138" s="138" t="s">
        <v>3454</v>
      </c>
      <c r="B138" s="134"/>
      <c r="C138" s="135">
        <f>SUM(C139:C142)</f>
        <v>0</v>
      </c>
      <c r="D138" s="136"/>
    </row>
    <row r="139" s="118" customFormat="1" ht="17.25" customHeight="1" spans="1:4">
      <c r="A139" s="139" t="s">
        <v>3450</v>
      </c>
      <c r="B139" s="134"/>
      <c r="C139" s="135"/>
      <c r="D139" s="136"/>
    </row>
    <row r="140" s="118" customFormat="1" ht="17.25" customHeight="1" spans="1:4">
      <c r="A140" s="139" t="s">
        <v>3451</v>
      </c>
      <c r="B140" s="134"/>
      <c r="C140" s="135"/>
      <c r="D140" s="136"/>
    </row>
    <row r="141" s="118" customFormat="1" ht="17.25" customHeight="1" spans="1:4">
      <c r="A141" s="139" t="s">
        <v>3455</v>
      </c>
      <c r="B141" s="134"/>
      <c r="C141" s="135"/>
      <c r="D141" s="136"/>
    </row>
    <row r="142" s="118" customFormat="1" ht="17.25" customHeight="1" spans="1:4">
      <c r="A142" s="139" t="s">
        <v>3456</v>
      </c>
      <c r="B142" s="134"/>
      <c r="C142" s="135"/>
      <c r="D142" s="136"/>
    </row>
    <row r="143" s="118" customFormat="1" ht="17.25" customHeight="1" spans="1:4">
      <c r="A143" s="138" t="s">
        <v>3457</v>
      </c>
      <c r="B143" s="134"/>
      <c r="C143" s="135">
        <f>SUM(C144:C147)</f>
        <v>0</v>
      </c>
      <c r="D143" s="136"/>
    </row>
    <row r="144" s="118" customFormat="1" ht="17.25" customHeight="1" spans="1:4">
      <c r="A144" s="139" t="s">
        <v>2745</v>
      </c>
      <c r="B144" s="134"/>
      <c r="C144" s="135"/>
      <c r="D144" s="136"/>
    </row>
    <row r="145" s="118" customFormat="1" ht="17.25" customHeight="1" spans="1:4">
      <c r="A145" s="139" t="s">
        <v>3458</v>
      </c>
      <c r="B145" s="134"/>
      <c r="C145" s="135"/>
      <c r="D145" s="136"/>
    </row>
    <row r="146" s="118" customFormat="1" ht="17.25" customHeight="1" spans="1:4">
      <c r="A146" s="139" t="s">
        <v>3459</v>
      </c>
      <c r="B146" s="134"/>
      <c r="C146" s="135"/>
      <c r="D146" s="136"/>
    </row>
    <row r="147" s="118" customFormat="1" ht="17.25" customHeight="1" spans="1:4">
      <c r="A147" s="139" t="s">
        <v>3460</v>
      </c>
      <c r="B147" s="134"/>
      <c r="C147" s="135"/>
      <c r="D147" s="136"/>
    </row>
    <row r="148" s="118" customFormat="1" ht="17.25" customHeight="1" spans="1:4">
      <c r="A148" s="138" t="s">
        <v>3461</v>
      </c>
      <c r="B148" s="134"/>
      <c r="C148" s="135">
        <f>SUM(C149:C150)</f>
        <v>0</v>
      </c>
      <c r="D148" s="136"/>
    </row>
    <row r="149" s="118" customFormat="1" ht="17.25" customHeight="1" spans="1:4">
      <c r="A149" s="139" t="s">
        <v>3462</v>
      </c>
      <c r="B149" s="134"/>
      <c r="C149" s="135"/>
      <c r="D149" s="136"/>
    </row>
    <row r="150" s="118" customFormat="1" ht="17.25" customHeight="1" spans="1:4">
      <c r="A150" s="139" t="s">
        <v>3463</v>
      </c>
      <c r="B150" s="134"/>
      <c r="C150" s="135"/>
      <c r="D150" s="136"/>
    </row>
    <row r="151" s="118" customFormat="1" ht="17.25" customHeight="1" spans="1:4">
      <c r="A151" s="138" t="s">
        <v>3464</v>
      </c>
      <c r="B151" s="134"/>
      <c r="C151" s="135">
        <f>SUM(C152:C155)</f>
        <v>0</v>
      </c>
      <c r="D151" s="136"/>
    </row>
    <row r="152" s="118" customFormat="1" ht="17.25" customHeight="1" spans="1:4">
      <c r="A152" s="139" t="s">
        <v>3465</v>
      </c>
      <c r="B152" s="134"/>
      <c r="C152" s="135"/>
      <c r="D152" s="136"/>
    </row>
    <row r="153" s="118" customFormat="1" ht="17.25" customHeight="1" spans="1:4">
      <c r="A153" s="139" t="s">
        <v>3466</v>
      </c>
      <c r="B153" s="134"/>
      <c r="C153" s="135"/>
      <c r="D153" s="136"/>
    </row>
    <row r="154" s="118" customFormat="1" ht="17.25" customHeight="1" spans="1:4">
      <c r="A154" s="139" t="s">
        <v>3467</v>
      </c>
      <c r="B154" s="134"/>
      <c r="C154" s="135"/>
      <c r="D154" s="136"/>
    </row>
    <row r="155" s="118" customFormat="1" ht="17.25" customHeight="1" spans="1:4">
      <c r="A155" s="139" t="s">
        <v>3468</v>
      </c>
      <c r="B155" s="134"/>
      <c r="C155" s="135"/>
      <c r="D155" s="136"/>
    </row>
    <row r="156" s="118" customFormat="1" ht="17.25" customHeight="1" spans="1:4">
      <c r="A156" s="138" t="s">
        <v>3469</v>
      </c>
      <c r="B156" s="140"/>
      <c r="C156" s="135">
        <f>SUM(C157:C159)</f>
        <v>768</v>
      </c>
      <c r="D156" s="136"/>
    </row>
    <row r="157" s="118" customFormat="1" ht="17.25" customHeight="1" spans="1:4">
      <c r="A157" s="139" t="s">
        <v>3470</v>
      </c>
      <c r="B157" s="134"/>
      <c r="C157" s="135">
        <v>489</v>
      </c>
      <c r="D157" s="136"/>
    </row>
    <row r="158" s="118" customFormat="1" ht="17.25" customHeight="1" spans="1:4">
      <c r="A158" s="139" t="s">
        <v>3450</v>
      </c>
      <c r="B158" s="134"/>
      <c r="C158" s="135">
        <v>279</v>
      </c>
      <c r="D158" s="136"/>
    </row>
    <row r="159" s="118" customFormat="1" ht="17.25" customHeight="1" spans="1:4">
      <c r="A159" s="139" t="s">
        <v>3471</v>
      </c>
      <c r="B159" s="134"/>
      <c r="C159" s="135"/>
      <c r="D159" s="136"/>
    </row>
    <row r="160" s="118" customFormat="1" ht="17.25" customHeight="1" spans="1:4">
      <c r="A160" s="138" t="s">
        <v>3472</v>
      </c>
      <c r="B160" s="134"/>
      <c r="C160" s="135">
        <f>SUM(C161:C163)</f>
        <v>0</v>
      </c>
      <c r="D160" s="136"/>
    </row>
    <row r="161" s="118" customFormat="1" ht="17.25" customHeight="1" spans="1:4">
      <c r="A161" s="139" t="s">
        <v>3470</v>
      </c>
      <c r="B161" s="134"/>
      <c r="C161" s="135"/>
      <c r="D161" s="136"/>
    </row>
    <row r="162" s="118" customFormat="1" ht="17.25" customHeight="1" spans="1:4">
      <c r="A162" s="139" t="s">
        <v>3450</v>
      </c>
      <c r="B162" s="134"/>
      <c r="C162" s="135"/>
      <c r="D162" s="136"/>
    </row>
    <row r="163" s="118" customFormat="1" ht="17.25" customHeight="1" spans="1:4">
      <c r="A163" s="139" t="s">
        <v>3473</v>
      </c>
      <c r="B163" s="134"/>
      <c r="C163" s="135"/>
      <c r="D163" s="136"/>
    </row>
    <row r="164" s="118" customFormat="1" ht="17.25" customHeight="1" spans="1:4">
      <c r="A164" s="138" t="s">
        <v>3474</v>
      </c>
      <c r="B164" s="134"/>
      <c r="C164" s="135">
        <f>SUM(C165:C166)</f>
        <v>0</v>
      </c>
      <c r="D164" s="136"/>
    </row>
    <row r="165" s="118" customFormat="1" ht="17.25" customHeight="1" spans="1:4">
      <c r="A165" s="139" t="s">
        <v>3450</v>
      </c>
      <c r="B165" s="134"/>
      <c r="C165" s="135"/>
      <c r="D165" s="136"/>
    </row>
    <row r="166" s="118" customFormat="1" ht="17.25" customHeight="1" spans="1:4">
      <c r="A166" s="139" t="s">
        <v>3475</v>
      </c>
      <c r="B166" s="134"/>
      <c r="C166" s="135"/>
      <c r="D166" s="136"/>
    </row>
    <row r="167" s="118" customFormat="1" ht="17.25" customHeight="1" spans="1:4">
      <c r="A167" s="138" t="s">
        <v>3351</v>
      </c>
      <c r="B167" s="134"/>
      <c r="C167" s="135">
        <f>SUM(C168:C170)</f>
        <v>0</v>
      </c>
      <c r="D167" s="136"/>
    </row>
    <row r="168" s="118" customFormat="1" ht="17.25" customHeight="1" spans="1:4">
      <c r="A168" s="139" t="s">
        <v>3476</v>
      </c>
      <c r="B168" s="134"/>
      <c r="C168" s="135"/>
      <c r="D168" s="136"/>
    </row>
    <row r="169" s="118" customFormat="1" ht="17.25" customHeight="1" spans="1:4">
      <c r="A169" s="139" t="s">
        <v>3477</v>
      </c>
      <c r="B169" s="134"/>
      <c r="C169" s="135"/>
      <c r="D169" s="136"/>
    </row>
    <row r="170" s="118" customFormat="1" ht="17.25" customHeight="1" spans="1:4">
      <c r="A170" s="139" t="s">
        <v>3478</v>
      </c>
      <c r="B170" s="134"/>
      <c r="C170" s="135"/>
      <c r="D170" s="136"/>
    </row>
    <row r="171" s="118" customFormat="1" ht="17.25" customHeight="1" spans="1:4">
      <c r="A171" s="138" t="s">
        <v>1579</v>
      </c>
      <c r="B171" s="134"/>
      <c r="C171" s="135">
        <f>SUM(C172,C177,C182,C191,C198,C208,C211,C214,C215)</f>
        <v>0</v>
      </c>
      <c r="D171" s="136"/>
    </row>
    <row r="172" s="118" customFormat="1" ht="17.25" customHeight="1" spans="1:4">
      <c r="A172" s="138" t="s">
        <v>3479</v>
      </c>
      <c r="B172" s="134"/>
      <c r="C172" s="135">
        <f>SUM(C173:C176)</f>
        <v>0</v>
      </c>
      <c r="D172" s="136"/>
    </row>
    <row r="173" s="118" customFormat="1" ht="17.25" customHeight="1" spans="1:4">
      <c r="A173" s="139" t="s">
        <v>2775</v>
      </c>
      <c r="B173" s="134"/>
      <c r="C173" s="135"/>
      <c r="D173" s="136"/>
    </row>
    <row r="174" s="118" customFormat="1" ht="17.25" customHeight="1" spans="1:4">
      <c r="A174" s="139" t="s">
        <v>2776</v>
      </c>
      <c r="B174" s="134"/>
      <c r="C174" s="135"/>
      <c r="D174" s="136"/>
    </row>
    <row r="175" s="118" customFormat="1" ht="17.25" customHeight="1" spans="1:4">
      <c r="A175" s="139" t="s">
        <v>3480</v>
      </c>
      <c r="B175" s="134"/>
      <c r="C175" s="135"/>
      <c r="D175" s="136"/>
    </row>
    <row r="176" s="118" customFormat="1" ht="17.25" customHeight="1" spans="1:4">
      <c r="A176" s="139" t="s">
        <v>3481</v>
      </c>
      <c r="B176" s="134"/>
      <c r="C176" s="135"/>
      <c r="D176" s="136"/>
    </row>
    <row r="177" s="118" customFormat="1" ht="17.25" customHeight="1" spans="1:4">
      <c r="A177" s="138" t="s">
        <v>3482</v>
      </c>
      <c r="B177" s="134"/>
      <c r="C177" s="135">
        <f>SUM(C178:C181)</f>
        <v>0</v>
      </c>
      <c r="D177" s="136"/>
    </row>
    <row r="178" s="118" customFormat="1" ht="17.25" customHeight="1" spans="1:4">
      <c r="A178" s="139" t="s">
        <v>3480</v>
      </c>
      <c r="B178" s="134"/>
      <c r="C178" s="135"/>
      <c r="D178" s="136"/>
    </row>
    <row r="179" s="118" customFormat="1" ht="17.25" customHeight="1" spans="1:4">
      <c r="A179" s="139" t="s">
        <v>3483</v>
      </c>
      <c r="B179" s="134"/>
      <c r="C179" s="135"/>
      <c r="D179" s="136"/>
    </row>
    <row r="180" s="118" customFormat="1" ht="17.25" customHeight="1" spans="1:4">
      <c r="A180" s="139" t="s">
        <v>3484</v>
      </c>
      <c r="B180" s="134"/>
      <c r="C180" s="135"/>
      <c r="D180" s="136"/>
    </row>
    <row r="181" s="118" customFormat="1" ht="17.25" customHeight="1" spans="1:4">
      <c r="A181" s="139" t="s">
        <v>3485</v>
      </c>
      <c r="B181" s="134"/>
      <c r="C181" s="135"/>
      <c r="D181" s="136"/>
    </row>
    <row r="182" s="118" customFormat="1" ht="17.25" customHeight="1" spans="1:4">
      <c r="A182" s="138" t="s">
        <v>3486</v>
      </c>
      <c r="B182" s="143"/>
      <c r="C182" s="135">
        <f>SUM(C183:C190)</f>
        <v>0</v>
      </c>
      <c r="D182" s="141"/>
    </row>
    <row r="183" s="118" customFormat="1" ht="17.25" customHeight="1" spans="1:4">
      <c r="A183" s="139" t="s">
        <v>3487</v>
      </c>
      <c r="B183" s="142"/>
      <c r="C183" s="135"/>
      <c r="D183" s="136"/>
    </row>
    <row r="184" s="118" customFormat="1" ht="17.25" customHeight="1" spans="1:4">
      <c r="A184" s="139" t="s">
        <v>3488</v>
      </c>
      <c r="B184" s="134"/>
      <c r="C184" s="135"/>
      <c r="D184" s="136"/>
    </row>
    <row r="185" s="118" customFormat="1" ht="17.25" customHeight="1" spans="1:4">
      <c r="A185" s="139" t="s">
        <v>3489</v>
      </c>
      <c r="B185" s="134"/>
      <c r="C185" s="135"/>
      <c r="D185" s="136"/>
    </row>
    <row r="186" s="118" customFormat="1" ht="17.25" customHeight="1" spans="1:4">
      <c r="A186" s="139" t="s">
        <v>3490</v>
      </c>
      <c r="B186" s="134"/>
      <c r="C186" s="135"/>
      <c r="D186" s="136"/>
    </row>
    <row r="187" s="118" customFormat="1" ht="17.25" customHeight="1" spans="1:4">
      <c r="A187" s="139" t="s">
        <v>3491</v>
      </c>
      <c r="B187" s="142"/>
      <c r="C187" s="135"/>
      <c r="D187" s="136"/>
    </row>
    <row r="188" s="118" customFormat="1" ht="17.25" customHeight="1" spans="1:4">
      <c r="A188" s="139" t="s">
        <v>3492</v>
      </c>
      <c r="B188" s="134"/>
      <c r="C188" s="135"/>
      <c r="D188" s="136"/>
    </row>
    <row r="189" s="118" customFormat="1" ht="17.25" customHeight="1" spans="1:4">
      <c r="A189" s="139" t="s">
        <v>3493</v>
      </c>
      <c r="B189" s="134"/>
      <c r="C189" s="135"/>
      <c r="D189" s="136"/>
    </row>
    <row r="190" s="118" customFormat="1" ht="17.25" customHeight="1" spans="1:4">
      <c r="A190" s="139" t="s">
        <v>3494</v>
      </c>
      <c r="B190" s="134"/>
      <c r="C190" s="135"/>
      <c r="D190" s="136"/>
    </row>
    <row r="191" s="118" customFormat="1" ht="17.25" customHeight="1" spans="1:4">
      <c r="A191" s="138" t="s">
        <v>3495</v>
      </c>
      <c r="B191" s="134"/>
      <c r="C191" s="135">
        <f>SUM(C192:C197)</f>
        <v>0</v>
      </c>
      <c r="D191" s="136"/>
    </row>
    <row r="192" s="118" customFormat="1" ht="17.25" customHeight="1" spans="1:4">
      <c r="A192" s="139" t="s">
        <v>3496</v>
      </c>
      <c r="B192" s="134"/>
      <c r="C192" s="135"/>
      <c r="D192" s="136"/>
    </row>
    <row r="193" s="118" customFormat="1" ht="17.25" customHeight="1" spans="1:4">
      <c r="A193" s="139" t="s">
        <v>3497</v>
      </c>
      <c r="B193" s="134"/>
      <c r="C193" s="135"/>
      <c r="D193" s="136"/>
    </row>
    <row r="194" s="118" customFormat="1" ht="17.25" customHeight="1" spans="1:4">
      <c r="A194" s="139" t="s">
        <v>3498</v>
      </c>
      <c r="B194" s="134"/>
      <c r="C194" s="135"/>
      <c r="D194" s="136"/>
    </row>
    <row r="195" s="118" customFormat="1" ht="17.25" customHeight="1" spans="1:4">
      <c r="A195" s="139" t="s">
        <v>3499</v>
      </c>
      <c r="B195" s="134"/>
      <c r="C195" s="135"/>
      <c r="D195" s="136"/>
    </row>
    <row r="196" s="118" customFormat="1" ht="17.25" customHeight="1" spans="1:4">
      <c r="A196" s="139" t="s">
        <v>3500</v>
      </c>
      <c r="B196" s="134"/>
      <c r="C196" s="135"/>
      <c r="D196" s="136"/>
    </row>
    <row r="197" s="118" customFormat="1" ht="17.25" customHeight="1" spans="1:4">
      <c r="A197" s="139" t="s">
        <v>3501</v>
      </c>
      <c r="B197" s="134"/>
      <c r="C197" s="135"/>
      <c r="D197" s="136"/>
    </row>
    <row r="198" s="118" customFormat="1" ht="17.25" customHeight="1" spans="1:4">
      <c r="A198" s="138" t="s">
        <v>3502</v>
      </c>
      <c r="B198" s="134"/>
      <c r="C198" s="135">
        <f>SUM(C199:C207)</f>
        <v>0</v>
      </c>
      <c r="D198" s="136"/>
    </row>
    <row r="199" s="118" customFormat="1" ht="17.25" customHeight="1" spans="1:4">
      <c r="A199" s="139" t="s">
        <v>3503</v>
      </c>
      <c r="B199" s="134"/>
      <c r="C199" s="135"/>
      <c r="D199" s="136"/>
    </row>
    <row r="200" s="118" customFormat="1" ht="17.25" customHeight="1" spans="1:4">
      <c r="A200" s="139" t="s">
        <v>2801</v>
      </c>
      <c r="B200" s="134"/>
      <c r="C200" s="135"/>
      <c r="D200" s="136"/>
    </row>
    <row r="201" s="118" customFormat="1" ht="17.25" customHeight="1" spans="1:4">
      <c r="A201" s="139" t="s">
        <v>3504</v>
      </c>
      <c r="B201" s="134"/>
      <c r="C201" s="135"/>
      <c r="D201" s="136"/>
    </row>
    <row r="202" s="118" customFormat="1" ht="17.25" customHeight="1" spans="1:4">
      <c r="A202" s="139" t="s">
        <v>3505</v>
      </c>
      <c r="B202" s="134"/>
      <c r="C202" s="135"/>
      <c r="D202" s="136"/>
    </row>
    <row r="203" s="118" customFormat="1" ht="17.25" customHeight="1" spans="1:4">
      <c r="A203" s="139" t="s">
        <v>3506</v>
      </c>
      <c r="B203" s="134"/>
      <c r="C203" s="135"/>
      <c r="D203" s="136"/>
    </row>
    <row r="204" s="118" customFormat="1" ht="17.25" customHeight="1" spans="1:4">
      <c r="A204" s="139" t="s">
        <v>3507</v>
      </c>
      <c r="B204" s="134"/>
      <c r="C204" s="135"/>
      <c r="D204" s="136"/>
    </row>
    <row r="205" s="118" customFormat="1" ht="17.25" customHeight="1" spans="1:4">
      <c r="A205" s="139" t="s">
        <v>3508</v>
      </c>
      <c r="B205" s="134"/>
      <c r="C205" s="135"/>
      <c r="D205" s="136"/>
    </row>
    <row r="206" s="118" customFormat="1" ht="17.25" customHeight="1" spans="1:4">
      <c r="A206" s="139" t="s">
        <v>3509</v>
      </c>
      <c r="B206" s="134"/>
      <c r="C206" s="135"/>
      <c r="D206" s="136"/>
    </row>
    <row r="207" s="118" customFormat="1" ht="17.25" customHeight="1" spans="1:4">
      <c r="A207" s="139" t="s">
        <v>3510</v>
      </c>
      <c r="B207" s="134"/>
      <c r="C207" s="135"/>
      <c r="D207" s="136"/>
    </row>
    <row r="208" s="118" customFormat="1" ht="17.25" customHeight="1" spans="1:4">
      <c r="A208" s="138" t="s">
        <v>3511</v>
      </c>
      <c r="B208" s="134"/>
      <c r="C208" s="135">
        <f>SUM(C209:C210)</f>
        <v>0</v>
      </c>
      <c r="D208" s="136"/>
    </row>
    <row r="209" s="118" customFormat="1" ht="17.25" customHeight="1" spans="1:4">
      <c r="A209" s="139" t="s">
        <v>3512</v>
      </c>
      <c r="B209" s="134"/>
      <c r="C209" s="135"/>
      <c r="D209" s="136"/>
    </row>
    <row r="210" s="118" customFormat="1" ht="17.25" customHeight="1" spans="1:4">
      <c r="A210" s="139" t="s">
        <v>3513</v>
      </c>
      <c r="B210" s="134"/>
      <c r="C210" s="135"/>
      <c r="D210" s="136"/>
    </row>
    <row r="211" s="118" customFormat="1" ht="17.25" customHeight="1" spans="1:4">
      <c r="A211" s="138" t="s">
        <v>3514</v>
      </c>
      <c r="B211" s="134"/>
      <c r="C211" s="135">
        <f>SUM(C212:C213)</f>
        <v>0</v>
      </c>
      <c r="D211" s="136"/>
    </row>
    <row r="212" s="118" customFormat="1" ht="17.25" customHeight="1" spans="1:4">
      <c r="A212" s="139" t="s">
        <v>3512</v>
      </c>
      <c r="B212" s="134"/>
      <c r="C212" s="135"/>
      <c r="D212" s="136"/>
    </row>
    <row r="213" s="118" customFormat="1" ht="17.25" customHeight="1" spans="1:4">
      <c r="A213" s="139" t="s">
        <v>3515</v>
      </c>
      <c r="B213" s="134"/>
      <c r="C213" s="135"/>
      <c r="D213" s="136"/>
    </row>
    <row r="214" s="118" customFormat="1" ht="17.25" customHeight="1" spans="1:4">
      <c r="A214" s="138" t="s">
        <v>3516</v>
      </c>
      <c r="B214" s="134"/>
      <c r="C214" s="135"/>
      <c r="D214" s="136"/>
    </row>
    <row r="215" s="118" customFormat="1" ht="17.25" customHeight="1" spans="1:4">
      <c r="A215" s="138" t="s">
        <v>3351</v>
      </c>
      <c r="B215" s="134"/>
      <c r="C215" s="135">
        <f>SUM(C216:C220)</f>
        <v>0</v>
      </c>
      <c r="D215" s="136"/>
    </row>
    <row r="216" s="118" customFormat="1" ht="17.25" customHeight="1" spans="1:4">
      <c r="A216" s="139" t="s">
        <v>1580</v>
      </c>
      <c r="B216" s="134"/>
      <c r="C216" s="135"/>
      <c r="D216" s="136"/>
    </row>
    <row r="217" s="118" customFormat="1" ht="17.25" customHeight="1" spans="1:4">
      <c r="A217" s="139" t="s">
        <v>1607</v>
      </c>
      <c r="B217" s="134"/>
      <c r="C217" s="135"/>
      <c r="D217" s="136"/>
    </row>
    <row r="218" s="118" customFormat="1" ht="17.25" customHeight="1" spans="1:4">
      <c r="A218" s="139" t="s">
        <v>1613</v>
      </c>
      <c r="B218" s="134"/>
      <c r="C218" s="135"/>
      <c r="D218" s="136"/>
    </row>
    <row r="219" s="118" customFormat="1" ht="17.25" customHeight="1" spans="1:4">
      <c r="A219" s="139" t="s">
        <v>3517</v>
      </c>
      <c r="B219" s="134"/>
      <c r="C219" s="135"/>
      <c r="D219" s="136"/>
    </row>
    <row r="220" s="118" customFormat="1" ht="17.25" customHeight="1" spans="1:4">
      <c r="A220" s="139" t="s">
        <v>3518</v>
      </c>
      <c r="B220" s="144"/>
      <c r="C220" s="135"/>
      <c r="D220" s="136"/>
    </row>
    <row r="221" s="118" customFormat="1" ht="17.25" customHeight="1" spans="1:4">
      <c r="A221" s="138" t="s">
        <v>2812</v>
      </c>
      <c r="B221" s="144"/>
      <c r="C221" s="135">
        <f>C222+C226</f>
        <v>0</v>
      </c>
      <c r="D221" s="136"/>
    </row>
    <row r="222" s="118" customFormat="1" ht="17.25" customHeight="1" spans="1:4">
      <c r="A222" s="138" t="s">
        <v>3519</v>
      </c>
      <c r="B222" s="144"/>
      <c r="C222" s="135">
        <f>SUM(C223:C225)</f>
        <v>0</v>
      </c>
      <c r="D222" s="136"/>
    </row>
    <row r="223" s="118" customFormat="1" ht="17.25" customHeight="1" spans="1:4">
      <c r="A223" s="139" t="s">
        <v>3520</v>
      </c>
      <c r="B223" s="144"/>
      <c r="C223" s="135"/>
      <c r="D223" s="136"/>
    </row>
    <row r="224" s="118" customFormat="1" ht="17.25" customHeight="1" spans="1:4">
      <c r="A224" s="139" t="s">
        <v>3521</v>
      </c>
      <c r="B224" s="144"/>
      <c r="C224" s="135"/>
      <c r="D224" s="136"/>
    </row>
    <row r="225" s="118" customFormat="1" ht="17.25" customHeight="1" spans="1:4">
      <c r="A225" s="139" t="s">
        <v>3522</v>
      </c>
      <c r="B225" s="144"/>
      <c r="C225" s="135"/>
      <c r="D225" s="136"/>
    </row>
    <row r="226" s="118" customFormat="1" ht="17.25" customHeight="1" spans="1:4">
      <c r="A226" s="138" t="s">
        <v>3351</v>
      </c>
      <c r="B226" s="144"/>
      <c r="C226" s="135">
        <f>SUM(C227:C230)</f>
        <v>0</v>
      </c>
      <c r="D226" s="136"/>
    </row>
    <row r="227" s="118" customFormat="1" ht="17.25" customHeight="1" spans="1:8">
      <c r="A227" s="139" t="s">
        <v>1639</v>
      </c>
      <c r="B227" s="144"/>
      <c r="C227" s="135"/>
      <c r="D227" s="136"/>
      <c r="H227" s="145"/>
    </row>
    <row r="228" s="118" customFormat="1" ht="17.25" customHeight="1" spans="1:8">
      <c r="A228" s="139" t="s">
        <v>1648</v>
      </c>
      <c r="B228" s="144"/>
      <c r="C228" s="135"/>
      <c r="D228" s="136"/>
      <c r="H228" s="145"/>
    </row>
    <row r="229" s="118" customFormat="1" ht="17.25" customHeight="1" spans="1:4">
      <c r="A229" s="139" t="s">
        <v>3523</v>
      </c>
      <c r="B229" s="144"/>
      <c r="C229" s="135"/>
      <c r="D229" s="136"/>
    </row>
    <row r="230" s="118" customFormat="1" ht="17.25" customHeight="1" spans="1:4">
      <c r="A230" s="139" t="s">
        <v>3524</v>
      </c>
      <c r="B230" s="144"/>
      <c r="C230" s="135"/>
      <c r="D230" s="136"/>
    </row>
    <row r="231" s="118" customFormat="1" ht="17.25" customHeight="1" spans="1:4">
      <c r="A231" s="138" t="s">
        <v>1712</v>
      </c>
      <c r="B231" s="144"/>
      <c r="C231" s="135">
        <f>C232</f>
        <v>0</v>
      </c>
      <c r="D231" s="136"/>
    </row>
    <row r="232" s="118" customFormat="1" ht="17.25" customHeight="1" spans="1:4">
      <c r="A232" s="138" t="s">
        <v>2888</v>
      </c>
      <c r="B232" s="144"/>
      <c r="C232" s="135">
        <f>SUM(C233:C234)</f>
        <v>0</v>
      </c>
      <c r="D232" s="136"/>
    </row>
    <row r="233" s="118" customFormat="1" ht="17.25" customHeight="1" spans="1:4">
      <c r="A233" s="139" t="s">
        <v>3525</v>
      </c>
      <c r="B233" s="144"/>
      <c r="C233" s="135"/>
      <c r="D233" s="136"/>
    </row>
    <row r="234" s="118" customFormat="1" ht="17.25" customHeight="1" spans="1:4">
      <c r="A234" s="139" t="s">
        <v>3526</v>
      </c>
      <c r="B234" s="144"/>
      <c r="C234" s="135"/>
      <c r="D234" s="136"/>
    </row>
    <row r="235" s="118" customFormat="1" ht="17.25" customHeight="1" spans="1:4">
      <c r="A235" s="138" t="s">
        <v>2902</v>
      </c>
      <c r="B235" s="144"/>
      <c r="C235" s="135">
        <f>C236</f>
        <v>0</v>
      </c>
      <c r="D235" s="136"/>
    </row>
    <row r="236" s="118" customFormat="1" ht="17.25" customHeight="1" spans="1:4">
      <c r="A236" s="138" t="s">
        <v>3527</v>
      </c>
      <c r="B236" s="144"/>
      <c r="C236" s="135">
        <f>SUM(C237:C238)</f>
        <v>0</v>
      </c>
      <c r="D236" s="136"/>
    </row>
    <row r="237" s="118" customFormat="1" ht="17.25" customHeight="1" spans="1:4">
      <c r="A237" s="139" t="s">
        <v>3528</v>
      </c>
      <c r="B237" s="144"/>
      <c r="C237" s="135"/>
      <c r="D237" s="136"/>
    </row>
    <row r="238" s="118" customFormat="1" ht="17.25" customHeight="1" spans="1:4">
      <c r="A238" s="139" t="s">
        <v>3529</v>
      </c>
      <c r="B238" s="144"/>
      <c r="C238" s="135"/>
      <c r="D238" s="136"/>
    </row>
    <row r="239" s="118" customFormat="1" ht="17.25" customHeight="1" spans="1:4">
      <c r="A239" s="138" t="s">
        <v>1809</v>
      </c>
      <c r="B239" s="144"/>
      <c r="C239" s="135">
        <f>C240</f>
        <v>0</v>
      </c>
      <c r="D239" s="136"/>
    </row>
    <row r="240" s="118" customFormat="1" ht="17.25" customHeight="1" spans="1:4">
      <c r="A240" s="138" t="s">
        <v>3351</v>
      </c>
      <c r="B240" s="144"/>
      <c r="C240" s="135">
        <f>SUM(C241:C242)</f>
        <v>0</v>
      </c>
      <c r="D240" s="136"/>
    </row>
    <row r="241" s="118" customFormat="1" ht="17.25" customHeight="1" spans="1:4">
      <c r="A241" s="139" t="s">
        <v>2950</v>
      </c>
      <c r="B241" s="144"/>
      <c r="C241" s="135"/>
      <c r="D241" s="136"/>
    </row>
    <row r="242" s="118" customFormat="1" ht="17.25" customHeight="1" spans="1:4">
      <c r="A242" s="139" t="s">
        <v>3530</v>
      </c>
      <c r="B242" s="144"/>
      <c r="C242" s="135"/>
      <c r="D242" s="136"/>
    </row>
    <row r="243" s="118" customFormat="1" ht="17.25" customHeight="1" spans="1:4">
      <c r="A243" s="138" t="s">
        <v>1826</v>
      </c>
      <c r="B243" s="144"/>
      <c r="C243" s="135">
        <f>C244</f>
        <v>0</v>
      </c>
      <c r="D243" s="136"/>
    </row>
    <row r="244" s="118" customFormat="1" ht="17.25" customHeight="1" spans="1:4">
      <c r="A244" s="138" t="s">
        <v>3351</v>
      </c>
      <c r="B244" s="144"/>
      <c r="C244" s="135">
        <f>SUM(C245:C246)</f>
        <v>0</v>
      </c>
      <c r="D244" s="136"/>
    </row>
    <row r="245" s="118" customFormat="1" ht="17.25" customHeight="1" spans="1:4">
      <c r="A245" s="139" t="s">
        <v>2970</v>
      </c>
      <c r="B245" s="144"/>
      <c r="C245" s="135"/>
      <c r="D245" s="136"/>
    </row>
    <row r="246" s="118" customFormat="1" ht="17.25" customHeight="1" spans="1:4">
      <c r="A246" s="139" t="s">
        <v>3531</v>
      </c>
      <c r="B246" s="144"/>
      <c r="C246" s="135"/>
      <c r="D246" s="136"/>
    </row>
    <row r="247" s="118" customFormat="1" ht="17.25" customHeight="1" spans="1:4">
      <c r="A247" s="138" t="s">
        <v>3000</v>
      </c>
      <c r="B247" s="144"/>
      <c r="C247" s="135">
        <f>C248</f>
        <v>0</v>
      </c>
      <c r="D247" s="136"/>
    </row>
    <row r="248" s="118" customFormat="1" ht="17.25" customHeight="1" spans="1:4">
      <c r="A248" s="138" t="s">
        <v>3532</v>
      </c>
      <c r="B248" s="144"/>
      <c r="C248" s="135">
        <f>SUM(C249:C251)</f>
        <v>0</v>
      </c>
      <c r="D248" s="136"/>
    </row>
    <row r="249" s="118" customFormat="1" ht="17.25" customHeight="1" spans="1:4">
      <c r="A249" s="139" t="s">
        <v>3533</v>
      </c>
      <c r="B249" s="144"/>
      <c r="C249" s="135"/>
      <c r="D249" s="136"/>
    </row>
    <row r="250" s="118" customFormat="1" ht="17.25" customHeight="1" spans="1:4">
      <c r="A250" s="139" t="s">
        <v>3534</v>
      </c>
      <c r="B250" s="144"/>
      <c r="C250" s="135"/>
      <c r="D250" s="136"/>
    </row>
    <row r="251" s="118" customFormat="1" ht="17.25" customHeight="1" spans="1:4">
      <c r="A251" s="139" t="s">
        <v>3535</v>
      </c>
      <c r="B251" s="144"/>
      <c r="C251" s="135"/>
      <c r="D251" s="136"/>
    </row>
    <row r="252" s="118" customFormat="1" ht="17.25" customHeight="1" spans="1:4">
      <c r="A252" s="138" t="s">
        <v>3114</v>
      </c>
      <c r="B252" s="144"/>
      <c r="C252" s="135">
        <f>SUM(C253,C257,C266,C268,C270,C282)</f>
        <v>23024</v>
      </c>
      <c r="D252" s="136"/>
    </row>
    <row r="253" s="118" customFormat="1" ht="17.25" customHeight="1" spans="1:4">
      <c r="A253" s="138" t="s">
        <v>3536</v>
      </c>
      <c r="B253" s="144"/>
      <c r="C253" s="135">
        <f>SUM(C254:C256)</f>
        <v>22087</v>
      </c>
      <c r="D253" s="136"/>
    </row>
    <row r="254" s="118" customFormat="1" ht="17.25" customHeight="1" spans="1:4">
      <c r="A254" s="139" t="s">
        <v>3537</v>
      </c>
      <c r="B254" s="144"/>
      <c r="C254" s="135"/>
      <c r="D254" s="136"/>
    </row>
    <row r="255" s="118" customFormat="1" ht="17.25" customHeight="1" spans="1:4">
      <c r="A255" s="139" t="s">
        <v>3538</v>
      </c>
      <c r="B255" s="144"/>
      <c r="C255" s="135">
        <v>22087</v>
      </c>
      <c r="D255" s="136"/>
    </row>
    <row r="256" s="118" customFormat="1" ht="17.25" customHeight="1" spans="1:4">
      <c r="A256" s="139" t="s">
        <v>3539</v>
      </c>
      <c r="B256" s="144"/>
      <c r="C256" s="135"/>
      <c r="D256" s="136"/>
    </row>
    <row r="257" s="118" customFormat="1" ht="17.25" customHeight="1" spans="1:4">
      <c r="A257" s="138" t="s">
        <v>3540</v>
      </c>
      <c r="B257" s="144"/>
      <c r="C257" s="135">
        <f>SUM(C258:C265)</f>
        <v>0</v>
      </c>
      <c r="D257" s="136"/>
    </row>
    <row r="258" s="118" customFormat="1" ht="17.25" customHeight="1" spans="1:4">
      <c r="A258" s="139" t="s">
        <v>3541</v>
      </c>
      <c r="B258" s="144"/>
      <c r="C258" s="135"/>
      <c r="D258" s="136"/>
    </row>
    <row r="259" s="118" customFormat="1" ht="17.25" customHeight="1" spans="1:4">
      <c r="A259" s="139" t="s">
        <v>3542</v>
      </c>
      <c r="B259" s="144"/>
      <c r="C259" s="135"/>
      <c r="D259" s="136"/>
    </row>
    <row r="260" s="118" customFormat="1" ht="17.25" customHeight="1" spans="1:4">
      <c r="A260" s="139" t="s">
        <v>3543</v>
      </c>
      <c r="B260" s="144"/>
      <c r="C260" s="135"/>
      <c r="D260" s="136"/>
    </row>
    <row r="261" s="118" customFormat="1" ht="17.25" customHeight="1" spans="1:4">
      <c r="A261" s="139" t="s">
        <v>3544</v>
      </c>
      <c r="B261" s="144"/>
      <c r="C261" s="135"/>
      <c r="D261" s="136"/>
    </row>
    <row r="262" s="118" customFormat="1" ht="17.25" customHeight="1" spans="1:4">
      <c r="A262" s="139" t="s">
        <v>3545</v>
      </c>
      <c r="B262" s="144"/>
      <c r="C262" s="135"/>
      <c r="D262" s="136"/>
    </row>
    <row r="263" s="118" customFormat="1" ht="17.25" customHeight="1" spans="1:4">
      <c r="A263" s="139" t="s">
        <v>3546</v>
      </c>
      <c r="B263" s="144"/>
      <c r="C263" s="135"/>
      <c r="D263" s="136"/>
    </row>
    <row r="264" s="118" customFormat="1" ht="17.25" customHeight="1" spans="1:4">
      <c r="A264" s="139" t="s">
        <v>3547</v>
      </c>
      <c r="B264" s="144"/>
      <c r="C264" s="135"/>
      <c r="D264" s="136"/>
    </row>
    <row r="265" s="118" customFormat="1" ht="17.25" customHeight="1" spans="1:4">
      <c r="A265" s="139" t="s">
        <v>3548</v>
      </c>
      <c r="B265" s="144"/>
      <c r="C265" s="135"/>
      <c r="D265" s="136"/>
    </row>
    <row r="266" s="118" customFormat="1" ht="17.25" customHeight="1" spans="1:4">
      <c r="A266" s="138" t="s">
        <v>3549</v>
      </c>
      <c r="B266" s="144"/>
      <c r="C266" s="135">
        <f>C267</f>
        <v>0</v>
      </c>
      <c r="D266" s="136"/>
    </row>
    <row r="267" s="118" customFormat="1" ht="17.25" customHeight="1" spans="1:4">
      <c r="A267" s="139" t="s">
        <v>3550</v>
      </c>
      <c r="B267" s="144"/>
      <c r="C267" s="135"/>
      <c r="D267" s="136"/>
    </row>
    <row r="268" s="118" customFormat="1" ht="17.25" customHeight="1" spans="1:4">
      <c r="A268" s="138" t="s">
        <v>3551</v>
      </c>
      <c r="B268" s="144"/>
      <c r="C268" s="135">
        <f>C269</f>
        <v>0</v>
      </c>
      <c r="D268" s="136"/>
    </row>
    <row r="269" s="118" customFormat="1" ht="17.25" customHeight="1" spans="1:4">
      <c r="A269" s="139" t="s">
        <v>3552</v>
      </c>
      <c r="B269" s="144"/>
      <c r="C269" s="135"/>
      <c r="D269" s="136"/>
    </row>
    <row r="270" s="118" customFormat="1" ht="17.25" customHeight="1" spans="1:4">
      <c r="A270" s="138" t="s">
        <v>3553</v>
      </c>
      <c r="B270" s="144"/>
      <c r="C270" s="135">
        <f>SUM(C271:C281)</f>
        <v>937</v>
      </c>
      <c r="D270" s="136"/>
    </row>
    <row r="271" s="118" customFormat="1" ht="17.25" customHeight="1" spans="1:4">
      <c r="A271" s="139" t="s">
        <v>3554</v>
      </c>
      <c r="B271" s="140"/>
      <c r="C271" s="135"/>
      <c r="D271" s="141"/>
    </row>
    <row r="272" s="118" customFormat="1" ht="18.7" customHeight="1" spans="1:4">
      <c r="A272" s="139" t="s">
        <v>3555</v>
      </c>
      <c r="B272" s="146"/>
      <c r="C272" s="135">
        <v>676</v>
      </c>
      <c r="D272" s="147"/>
    </row>
    <row r="273" spans="1:4">
      <c r="A273" s="139" t="s">
        <v>3556</v>
      </c>
      <c r="B273" s="146"/>
      <c r="C273" s="135">
        <v>168</v>
      </c>
      <c r="D273" s="148"/>
    </row>
    <row r="274" spans="1:4">
      <c r="A274" s="139" t="s">
        <v>3557</v>
      </c>
      <c r="B274" s="146"/>
      <c r="C274" s="135">
        <v>18</v>
      </c>
      <c r="D274" s="148"/>
    </row>
    <row r="275" spans="1:4">
      <c r="A275" s="139" t="s">
        <v>3558</v>
      </c>
      <c r="B275" s="146"/>
      <c r="C275" s="135"/>
      <c r="D275" s="148"/>
    </row>
    <row r="276" spans="1:4">
      <c r="A276" s="139" t="s">
        <v>3559</v>
      </c>
      <c r="B276" s="146"/>
      <c r="C276" s="135">
        <v>75</v>
      </c>
      <c r="D276" s="148"/>
    </row>
    <row r="277" spans="1:4">
      <c r="A277" s="139" t="s">
        <v>3560</v>
      </c>
      <c r="B277" s="146"/>
      <c r="C277" s="135"/>
      <c r="D277" s="148"/>
    </row>
    <row r="278" spans="1:4">
      <c r="A278" s="139" t="s">
        <v>3561</v>
      </c>
      <c r="B278" s="146"/>
      <c r="C278" s="135"/>
      <c r="D278" s="148"/>
    </row>
    <row r="279" spans="1:4">
      <c r="A279" s="139" t="s">
        <v>3562</v>
      </c>
      <c r="B279" s="146"/>
      <c r="C279" s="135"/>
      <c r="D279" s="148"/>
    </row>
    <row r="280" spans="1:4">
      <c r="A280" s="139" t="s">
        <v>3563</v>
      </c>
      <c r="B280" s="146"/>
      <c r="C280" s="135"/>
      <c r="D280" s="148"/>
    </row>
    <row r="281" spans="1:4">
      <c r="A281" s="139" t="s">
        <v>3564</v>
      </c>
      <c r="B281" s="146"/>
      <c r="C281" s="135"/>
      <c r="D281" s="148"/>
    </row>
    <row r="282" spans="1:4">
      <c r="A282" s="138" t="s">
        <v>3565</v>
      </c>
      <c r="B282" s="146"/>
      <c r="C282" s="135">
        <f>C283</f>
        <v>0</v>
      </c>
      <c r="D282" s="148"/>
    </row>
    <row r="283" spans="1:4">
      <c r="A283" s="139" t="s">
        <v>2217</v>
      </c>
      <c r="B283" s="146"/>
      <c r="C283" s="135"/>
      <c r="D283" s="148"/>
    </row>
    <row r="284" spans="1:4">
      <c r="A284" s="138" t="s">
        <v>1873</v>
      </c>
      <c r="B284" s="135">
        <f>B285</f>
        <v>13066</v>
      </c>
      <c r="C284" s="135">
        <f>C285</f>
        <v>8204</v>
      </c>
      <c r="D284" s="136">
        <f t="shared" ref="D284:D288" si="1">C284/B284</f>
        <v>0.627889178019287</v>
      </c>
    </row>
    <row r="285" spans="1:4">
      <c r="A285" s="138" t="s">
        <v>3566</v>
      </c>
      <c r="B285" s="135">
        <f>SUM(B286:B300)</f>
        <v>13066</v>
      </c>
      <c r="C285" s="135">
        <f>SUM(C286:C300)</f>
        <v>8204</v>
      </c>
      <c r="D285" s="136">
        <f t="shared" si="1"/>
        <v>0.627889178019287</v>
      </c>
    </row>
    <row r="286" spans="1:4">
      <c r="A286" s="139" t="s">
        <v>3567</v>
      </c>
      <c r="B286" s="146"/>
      <c r="C286" s="135"/>
      <c r="D286" s="148"/>
    </row>
    <row r="287" spans="1:4">
      <c r="A287" s="139" t="s">
        <v>3568</v>
      </c>
      <c r="B287" s="146"/>
      <c r="C287" s="135"/>
      <c r="D287" s="148"/>
    </row>
    <row r="288" spans="1:4">
      <c r="A288" s="139" t="s">
        <v>3569</v>
      </c>
      <c r="B288" s="135">
        <v>13066</v>
      </c>
      <c r="C288" s="135">
        <v>4614</v>
      </c>
      <c r="D288" s="136">
        <f t="shared" si="1"/>
        <v>0.353130261748048</v>
      </c>
    </row>
    <row r="289" spans="1:4">
      <c r="A289" s="139" t="s">
        <v>3570</v>
      </c>
      <c r="B289" s="146"/>
      <c r="C289" s="135"/>
      <c r="D289" s="148"/>
    </row>
    <row r="290" spans="1:4">
      <c r="A290" s="139" t="s">
        <v>3571</v>
      </c>
      <c r="B290" s="146"/>
      <c r="C290" s="135"/>
      <c r="D290" s="148"/>
    </row>
    <row r="291" spans="1:4">
      <c r="A291" s="139" t="s">
        <v>3572</v>
      </c>
      <c r="B291" s="146"/>
      <c r="C291" s="135"/>
      <c r="D291" s="148"/>
    </row>
    <row r="292" spans="1:4">
      <c r="A292" s="139" t="s">
        <v>3573</v>
      </c>
      <c r="B292" s="146"/>
      <c r="C292" s="135"/>
      <c r="D292" s="148"/>
    </row>
    <row r="293" spans="1:4">
      <c r="A293" s="139" t="s">
        <v>3574</v>
      </c>
      <c r="B293" s="146"/>
      <c r="C293" s="135"/>
      <c r="D293" s="148"/>
    </row>
    <row r="294" spans="1:4">
      <c r="A294" s="139" t="s">
        <v>3575</v>
      </c>
      <c r="B294" s="146"/>
      <c r="C294" s="135"/>
      <c r="D294" s="148"/>
    </row>
    <row r="295" spans="1:4">
      <c r="A295" s="139" t="s">
        <v>3576</v>
      </c>
      <c r="B295" s="146"/>
      <c r="C295" s="135"/>
      <c r="D295" s="148"/>
    </row>
    <row r="296" spans="1:4">
      <c r="A296" s="139" t="s">
        <v>3577</v>
      </c>
      <c r="B296" s="146"/>
      <c r="C296" s="135">
        <v>80</v>
      </c>
      <c r="D296" s="148"/>
    </row>
    <row r="297" spans="1:4">
      <c r="A297" s="139" t="s">
        <v>3578</v>
      </c>
      <c r="B297" s="146"/>
      <c r="C297" s="135"/>
      <c r="D297" s="148"/>
    </row>
    <row r="298" spans="1:4">
      <c r="A298" s="139" t="s">
        <v>3579</v>
      </c>
      <c r="B298" s="146"/>
      <c r="C298" s="135">
        <v>140</v>
      </c>
      <c r="D298" s="148"/>
    </row>
    <row r="299" spans="1:4">
      <c r="A299" s="139" t="s">
        <v>3580</v>
      </c>
      <c r="B299" s="146"/>
      <c r="C299" s="135">
        <v>3370</v>
      </c>
      <c r="D299" s="148"/>
    </row>
    <row r="300" spans="1:4">
      <c r="A300" s="139" t="s">
        <v>3581</v>
      </c>
      <c r="B300" s="146"/>
      <c r="C300" s="135"/>
      <c r="D300" s="148"/>
    </row>
    <row r="301" spans="1:4">
      <c r="A301" s="138" t="s">
        <v>1879</v>
      </c>
      <c r="B301" s="146"/>
      <c r="C301" s="135">
        <f>C302</f>
        <v>0</v>
      </c>
      <c r="D301" s="148"/>
    </row>
    <row r="302" spans="1:4">
      <c r="A302" s="138" t="s">
        <v>3582</v>
      </c>
      <c r="B302" s="146"/>
      <c r="C302" s="135">
        <f>SUM(C303:C317)</f>
        <v>0</v>
      </c>
      <c r="D302" s="148"/>
    </row>
    <row r="303" spans="1:4">
      <c r="A303" s="139" t="s">
        <v>3583</v>
      </c>
      <c r="B303" s="146"/>
      <c r="C303" s="135"/>
      <c r="D303" s="148"/>
    </row>
    <row r="304" spans="1:4">
      <c r="A304" s="139" t="s">
        <v>3584</v>
      </c>
      <c r="B304" s="146"/>
      <c r="C304" s="135"/>
      <c r="D304" s="148"/>
    </row>
    <row r="305" spans="1:4">
      <c r="A305" s="139" t="s">
        <v>3585</v>
      </c>
      <c r="B305" s="146"/>
      <c r="C305" s="135"/>
      <c r="D305" s="148"/>
    </row>
    <row r="306" spans="1:4">
      <c r="A306" s="139" t="s">
        <v>3586</v>
      </c>
      <c r="B306" s="146"/>
      <c r="C306" s="135"/>
      <c r="D306" s="148"/>
    </row>
    <row r="307" spans="1:4">
      <c r="A307" s="139" t="s">
        <v>3587</v>
      </c>
      <c r="B307" s="146"/>
      <c r="C307" s="135"/>
      <c r="D307" s="148"/>
    </row>
    <row r="308" spans="1:4">
      <c r="A308" s="139" t="s">
        <v>3588</v>
      </c>
      <c r="B308" s="146"/>
      <c r="C308" s="135"/>
      <c r="D308" s="148"/>
    </row>
    <row r="309" spans="1:4">
      <c r="A309" s="139" t="s">
        <v>3589</v>
      </c>
      <c r="B309" s="146"/>
      <c r="C309" s="135"/>
      <c r="D309" s="148"/>
    </row>
    <row r="310" spans="1:4">
      <c r="A310" s="139" t="s">
        <v>3590</v>
      </c>
      <c r="B310" s="146"/>
      <c r="C310" s="135"/>
      <c r="D310" s="148"/>
    </row>
    <row r="311" spans="1:4">
      <c r="A311" s="139" t="s">
        <v>3591</v>
      </c>
      <c r="B311" s="146"/>
      <c r="C311" s="135"/>
      <c r="D311" s="148"/>
    </row>
    <row r="312" spans="1:4">
      <c r="A312" s="139" t="s">
        <v>3592</v>
      </c>
      <c r="B312" s="146"/>
      <c r="C312" s="135"/>
      <c r="D312" s="148"/>
    </row>
    <row r="313" spans="1:4">
      <c r="A313" s="139" t="s">
        <v>3593</v>
      </c>
      <c r="B313" s="146"/>
      <c r="C313" s="135"/>
      <c r="D313" s="148"/>
    </row>
    <row r="314" spans="1:4">
      <c r="A314" s="139" t="s">
        <v>3594</v>
      </c>
      <c r="B314" s="146"/>
      <c r="C314" s="135"/>
      <c r="D314" s="148"/>
    </row>
    <row r="315" spans="1:4">
      <c r="A315" s="139" t="s">
        <v>3595</v>
      </c>
      <c r="B315" s="146"/>
      <c r="C315" s="135"/>
      <c r="D315" s="148"/>
    </row>
    <row r="316" spans="1:4">
      <c r="A316" s="139" t="s">
        <v>3596</v>
      </c>
      <c r="B316" s="146"/>
      <c r="C316" s="135"/>
      <c r="D316" s="148"/>
    </row>
    <row r="317" spans="1:4">
      <c r="A317" s="139" t="s">
        <v>3597</v>
      </c>
      <c r="B317" s="146"/>
      <c r="C317" s="135"/>
      <c r="D317" s="148"/>
    </row>
    <row r="318" spans="1:4">
      <c r="A318" s="133" t="s">
        <v>3598</v>
      </c>
      <c r="B318" s="146"/>
      <c r="C318" s="135">
        <f>SUM(C319,C332)</f>
        <v>0</v>
      </c>
      <c r="D318" s="148"/>
    </row>
    <row r="319" spans="1:4">
      <c r="A319" s="133" t="s">
        <v>3075</v>
      </c>
      <c r="B319" s="146"/>
      <c r="C319" s="135">
        <f>SUM(C320:C331)</f>
        <v>0</v>
      </c>
      <c r="D319" s="148"/>
    </row>
    <row r="320" spans="1:4">
      <c r="A320" s="137" t="s">
        <v>3599</v>
      </c>
      <c r="B320" s="146"/>
      <c r="C320" s="135"/>
      <c r="D320" s="148"/>
    </row>
    <row r="321" spans="1:4">
      <c r="A321" s="137" t="s">
        <v>3600</v>
      </c>
      <c r="B321" s="146"/>
      <c r="C321" s="135"/>
      <c r="D321" s="148"/>
    </row>
    <row r="322" spans="1:4">
      <c r="A322" s="137" t="s">
        <v>3601</v>
      </c>
      <c r="B322" s="146"/>
      <c r="C322" s="135"/>
      <c r="D322" s="148"/>
    </row>
    <row r="323" spans="1:4">
      <c r="A323" s="137" t="s">
        <v>3602</v>
      </c>
      <c r="B323" s="146"/>
      <c r="C323" s="135"/>
      <c r="D323" s="148"/>
    </row>
    <row r="324" spans="1:4">
      <c r="A324" s="137" t="s">
        <v>3603</v>
      </c>
      <c r="B324" s="146"/>
      <c r="C324" s="135"/>
      <c r="D324" s="148"/>
    </row>
    <row r="325" spans="1:4">
      <c r="A325" s="137" t="s">
        <v>3604</v>
      </c>
      <c r="B325" s="146"/>
      <c r="C325" s="135"/>
      <c r="D325" s="148"/>
    </row>
    <row r="326" spans="1:4">
      <c r="A326" s="137" t="s">
        <v>3605</v>
      </c>
      <c r="B326" s="146"/>
      <c r="C326" s="135"/>
      <c r="D326" s="148"/>
    </row>
    <row r="327" spans="1:4">
      <c r="A327" s="137" t="s">
        <v>3606</v>
      </c>
      <c r="B327" s="146"/>
      <c r="C327" s="135"/>
      <c r="D327" s="148"/>
    </row>
    <row r="328" spans="1:4">
      <c r="A328" s="137" t="s">
        <v>3607</v>
      </c>
      <c r="B328" s="146"/>
      <c r="C328" s="135"/>
      <c r="D328" s="148"/>
    </row>
    <row r="329" spans="1:4">
      <c r="A329" s="137" t="s">
        <v>3608</v>
      </c>
      <c r="B329" s="146"/>
      <c r="C329" s="135"/>
      <c r="D329" s="148"/>
    </row>
    <row r="330" spans="1:4">
      <c r="A330" s="137" t="s">
        <v>3609</v>
      </c>
      <c r="B330" s="146"/>
      <c r="C330" s="135"/>
      <c r="D330" s="148"/>
    </row>
    <row r="331" spans="1:4">
      <c r="A331" s="137" t="s">
        <v>3610</v>
      </c>
      <c r="B331" s="146"/>
      <c r="C331" s="135"/>
      <c r="D331" s="148"/>
    </row>
    <row r="332" spans="1:4">
      <c r="A332" s="133" t="s">
        <v>3611</v>
      </c>
      <c r="B332" s="146"/>
      <c r="C332" s="135">
        <f>SUM(C333:C338)</f>
        <v>0</v>
      </c>
      <c r="D332" s="148"/>
    </row>
    <row r="333" spans="1:4">
      <c r="A333" s="137" t="s">
        <v>2849</v>
      </c>
      <c r="B333" s="146"/>
      <c r="C333" s="135"/>
      <c r="D333" s="148"/>
    </row>
    <row r="334" spans="1:4">
      <c r="A334" s="137" t="s">
        <v>2892</v>
      </c>
      <c r="B334" s="146"/>
      <c r="C334" s="135"/>
      <c r="D334" s="148"/>
    </row>
    <row r="335" spans="1:4">
      <c r="A335" s="137" t="s">
        <v>3612</v>
      </c>
      <c r="B335" s="146"/>
      <c r="C335" s="135"/>
      <c r="D335" s="148"/>
    </row>
    <row r="336" spans="1:4">
      <c r="A336" s="137" t="s">
        <v>3613</v>
      </c>
      <c r="B336" s="146"/>
      <c r="C336" s="135"/>
      <c r="D336" s="148"/>
    </row>
    <row r="337" spans="1:4">
      <c r="A337" s="137" t="s">
        <v>3614</v>
      </c>
      <c r="B337" s="146"/>
      <c r="C337" s="135"/>
      <c r="D337" s="148"/>
    </row>
    <row r="338" spans="1:4">
      <c r="A338" s="137" t="s">
        <v>3615</v>
      </c>
      <c r="B338" s="146"/>
      <c r="C338" s="135"/>
      <c r="D338" s="148"/>
    </row>
    <row r="339" s="118" customFormat="1" ht="17.25" customHeight="1" spans="1:4">
      <c r="A339" s="130" t="s">
        <v>3616</v>
      </c>
      <c r="B339" s="140">
        <f>B5+B12+B27+B43+B48+B55+B71+B132+B171+B252+B284</f>
        <v>45840</v>
      </c>
      <c r="C339" s="140">
        <f>C5+C12+C27+C43+C48+C55+C71+C132+C171+C252+C284</f>
        <v>37706</v>
      </c>
      <c r="D339" s="136">
        <f>C339/B339</f>
        <v>0.822556719022688</v>
      </c>
    </row>
  </sheetData>
  <autoFilter xmlns:etc="http://www.wps.cn/officeDocument/2017/etCustomData" ref="A4:D339" etc:filterBottomFollowUsedRange="0">
    <extLst/>
  </autoFilter>
  <mergeCells count="2">
    <mergeCell ref="A2:D2"/>
    <mergeCell ref="A3:D3"/>
  </mergeCells>
  <dataValidations count="1">
    <dataValidation type="decimal" operator="between" allowBlank="1" showInputMessage="1" showErrorMessage="1" sqref="B71 B93 B99 B284:B285 C5:C338">
      <formula1>-99999999999999</formula1>
      <formula2>99999999999999</formula2>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C13" sqref="C13"/>
    </sheetView>
  </sheetViews>
  <sheetFormatPr defaultColWidth="9" defaultRowHeight="14.25" outlineLevelCol="7"/>
  <cols>
    <col min="1" max="1" width="26.375" style="342" customWidth="1"/>
    <col min="2" max="2" width="11.25" style="343" customWidth="1"/>
    <col min="3" max="3" width="12" style="344" customWidth="1"/>
    <col min="4" max="4" width="11.25" style="343" customWidth="1"/>
    <col min="5" max="247" width="9" style="84"/>
  </cols>
  <sheetData>
    <row r="1" s="84" customFormat="1" ht="24.95" customHeight="1" spans="1:4">
      <c r="A1" s="185" t="s">
        <v>53</v>
      </c>
      <c r="B1" s="345"/>
      <c r="C1" s="346"/>
      <c r="D1" s="345"/>
    </row>
    <row r="2" s="83" customFormat="1" ht="29.25" customHeight="1" spans="1:4">
      <c r="A2" s="181" t="s">
        <v>54</v>
      </c>
      <c r="B2" s="181"/>
      <c r="C2" s="347"/>
      <c r="D2" s="181"/>
    </row>
    <row r="3" s="84" customFormat="1" ht="24.95" customHeight="1" spans="1:4">
      <c r="A3" s="309" t="s">
        <v>55</v>
      </c>
      <c r="B3" s="348"/>
      <c r="C3" s="349"/>
      <c r="D3" s="348"/>
    </row>
    <row r="4" s="84" customFormat="1" ht="35.25" customHeight="1" spans="1:4">
      <c r="A4" s="73" t="s">
        <v>56</v>
      </c>
      <c r="B4" s="73" t="s">
        <v>57</v>
      </c>
      <c r="C4" s="350" t="s">
        <v>58</v>
      </c>
      <c r="D4" s="74" t="s">
        <v>59</v>
      </c>
    </row>
    <row r="5" s="84" customFormat="1" ht="21.95" customHeight="1" spans="1:4">
      <c r="A5" s="337" t="s">
        <v>60</v>
      </c>
      <c r="B5" s="351">
        <f>SUM(B6:B18)</f>
        <v>42785</v>
      </c>
      <c r="C5" s="351">
        <f>SUM(C6:C18)</f>
        <v>33955</v>
      </c>
      <c r="D5" s="352">
        <f>C5/B5</f>
        <v>0.793619259086128</v>
      </c>
    </row>
    <row r="6" s="84" customFormat="1" ht="21.95" customHeight="1" spans="1:8">
      <c r="A6" s="201" t="s">
        <v>61</v>
      </c>
      <c r="B6" s="341">
        <v>10600</v>
      </c>
      <c r="C6" s="341">
        <v>7806</v>
      </c>
      <c r="D6" s="352">
        <f t="shared" ref="D5:D18" si="0">C6/B6</f>
        <v>0.736415094339623</v>
      </c>
      <c r="H6" s="342"/>
    </row>
    <row r="7" s="84" customFormat="1" ht="21.95" customHeight="1" spans="1:4">
      <c r="A7" s="201" t="s">
        <v>62</v>
      </c>
      <c r="B7" s="341">
        <v>1360</v>
      </c>
      <c r="C7" s="341">
        <v>2070</v>
      </c>
      <c r="D7" s="352">
        <f t="shared" si="0"/>
        <v>1.52205882352941</v>
      </c>
    </row>
    <row r="8" s="84" customFormat="1" ht="21.95" customHeight="1" spans="1:4">
      <c r="A8" s="201" t="s">
        <v>63</v>
      </c>
      <c r="B8" s="341">
        <v>476</v>
      </c>
      <c r="C8" s="341">
        <v>731</v>
      </c>
      <c r="D8" s="352">
        <f t="shared" si="0"/>
        <v>1.53571428571429</v>
      </c>
    </row>
    <row r="9" s="84" customFormat="1" ht="21.95" customHeight="1" spans="1:4">
      <c r="A9" s="201" t="s">
        <v>64</v>
      </c>
      <c r="B9" s="341">
        <v>225</v>
      </c>
      <c r="C9" s="341">
        <v>66</v>
      </c>
      <c r="D9" s="352">
        <f t="shared" si="0"/>
        <v>0.293333333333333</v>
      </c>
    </row>
    <row r="10" s="84" customFormat="1" ht="21.95" customHeight="1" spans="1:4">
      <c r="A10" s="201" t="s">
        <v>65</v>
      </c>
      <c r="B10" s="341">
        <v>1250</v>
      </c>
      <c r="C10" s="341">
        <v>1010</v>
      </c>
      <c r="D10" s="352">
        <f t="shared" si="0"/>
        <v>0.808</v>
      </c>
    </row>
    <row r="11" s="84" customFormat="1" ht="21.95" customHeight="1" spans="1:4">
      <c r="A11" s="201" t="s">
        <v>66</v>
      </c>
      <c r="B11" s="341">
        <v>1907</v>
      </c>
      <c r="C11" s="341">
        <v>2891</v>
      </c>
      <c r="D11" s="352">
        <f t="shared" si="0"/>
        <v>1.51599370739381</v>
      </c>
    </row>
    <row r="12" s="84" customFormat="1" ht="21.95" customHeight="1" spans="1:4">
      <c r="A12" s="201" t="s">
        <v>67</v>
      </c>
      <c r="B12" s="341">
        <v>400</v>
      </c>
      <c r="C12" s="341">
        <v>518</v>
      </c>
      <c r="D12" s="352">
        <f t="shared" si="0"/>
        <v>1.295</v>
      </c>
    </row>
    <row r="13" s="84" customFormat="1" ht="21.95" customHeight="1" spans="1:4">
      <c r="A13" s="201" t="s">
        <v>68</v>
      </c>
      <c r="B13" s="341">
        <v>2100</v>
      </c>
      <c r="C13" s="341">
        <v>2557</v>
      </c>
      <c r="D13" s="352">
        <f t="shared" si="0"/>
        <v>1.21761904761905</v>
      </c>
    </row>
    <row r="14" s="84" customFormat="1" ht="21.95" customHeight="1" spans="1:4">
      <c r="A14" s="201" t="s">
        <v>69</v>
      </c>
      <c r="B14" s="341">
        <v>4600</v>
      </c>
      <c r="C14" s="341">
        <v>646</v>
      </c>
      <c r="D14" s="352">
        <f t="shared" si="0"/>
        <v>0.140434782608696</v>
      </c>
    </row>
    <row r="15" s="84" customFormat="1" ht="21.95" customHeight="1" spans="1:4">
      <c r="A15" s="201" t="s">
        <v>70</v>
      </c>
      <c r="B15" s="341">
        <v>2500</v>
      </c>
      <c r="C15" s="341">
        <v>1731</v>
      </c>
      <c r="D15" s="352">
        <f t="shared" si="0"/>
        <v>0.6924</v>
      </c>
    </row>
    <row r="16" s="84" customFormat="1" ht="21.95" customHeight="1" spans="1:4">
      <c r="A16" s="201" t="s">
        <v>71</v>
      </c>
      <c r="B16" s="341">
        <v>4800</v>
      </c>
      <c r="C16" s="341">
        <v>-636</v>
      </c>
      <c r="D16" s="352">
        <f t="shared" si="0"/>
        <v>-0.1325</v>
      </c>
    </row>
    <row r="17" s="84" customFormat="1" ht="21.95" customHeight="1" spans="1:4">
      <c r="A17" s="201" t="s">
        <v>72</v>
      </c>
      <c r="B17" s="341">
        <v>12500</v>
      </c>
      <c r="C17" s="341">
        <v>14518</v>
      </c>
      <c r="D17" s="352">
        <f t="shared" si="0"/>
        <v>1.16144</v>
      </c>
    </row>
    <row r="18" s="84" customFormat="1" ht="21.95" customHeight="1" spans="1:4">
      <c r="A18" s="201" t="s">
        <v>73</v>
      </c>
      <c r="B18" s="341">
        <v>67</v>
      </c>
      <c r="C18" s="341">
        <v>47</v>
      </c>
      <c r="D18" s="352">
        <f t="shared" si="0"/>
        <v>0.701492537313433</v>
      </c>
    </row>
    <row r="19" s="84" customFormat="1" ht="21.95" customHeight="1" spans="1:4">
      <c r="A19" s="201" t="s">
        <v>74</v>
      </c>
      <c r="B19" s="325"/>
      <c r="C19" s="353">
        <v>0</v>
      </c>
      <c r="D19" s="352"/>
    </row>
    <row r="20" s="84" customFormat="1" ht="21.95" customHeight="1" spans="1:4">
      <c r="A20" s="337" t="s">
        <v>75</v>
      </c>
      <c r="B20" s="354">
        <f>SUM(B21:B28)</f>
        <v>17551</v>
      </c>
      <c r="C20" s="354">
        <f>SUM(C21:C28)</f>
        <v>15698</v>
      </c>
      <c r="D20" s="352">
        <f>C20/B20</f>
        <v>0.894421970258105</v>
      </c>
    </row>
    <row r="21" s="84" customFormat="1" ht="21.95" customHeight="1" spans="1:4">
      <c r="A21" s="201" t="s">
        <v>76</v>
      </c>
      <c r="B21" s="341">
        <v>2420</v>
      </c>
      <c r="C21" s="341">
        <v>2070</v>
      </c>
      <c r="D21" s="352">
        <f>C21/B21</f>
        <v>0.855371900826446</v>
      </c>
    </row>
    <row r="22" s="84" customFormat="1" ht="21.95" customHeight="1" spans="1:4">
      <c r="A22" s="201" t="s">
        <v>77</v>
      </c>
      <c r="B22" s="341">
        <v>2120</v>
      </c>
      <c r="C22" s="341">
        <v>1432</v>
      </c>
      <c r="D22" s="352">
        <f>C22/B22</f>
        <v>0.675471698113208</v>
      </c>
    </row>
    <row r="23" s="84" customFormat="1" ht="21.95" customHeight="1" spans="1:4">
      <c r="A23" s="201" t="s">
        <v>78</v>
      </c>
      <c r="B23" s="341">
        <v>5279</v>
      </c>
      <c r="C23" s="341">
        <v>3384</v>
      </c>
      <c r="D23" s="352">
        <f>C23/B23</f>
        <v>0.641030498200417</v>
      </c>
    </row>
    <row r="24" s="84" customFormat="1" ht="21.95" customHeight="1" spans="1:4">
      <c r="A24" s="201" t="s">
        <v>79</v>
      </c>
      <c r="B24" s="325"/>
      <c r="C24" s="353"/>
      <c r="D24" s="352"/>
    </row>
    <row r="25" s="84" customFormat="1" ht="21.95" customHeight="1" spans="1:4">
      <c r="A25" s="201" t="s">
        <v>80</v>
      </c>
      <c r="B25" s="325">
        <v>7500</v>
      </c>
      <c r="C25" s="341">
        <v>8580</v>
      </c>
      <c r="D25" s="352">
        <f>C25/B25</f>
        <v>1.144</v>
      </c>
    </row>
    <row r="26" s="84" customFormat="1" ht="21.95" customHeight="1" spans="1:4">
      <c r="A26" s="201" t="s">
        <v>81</v>
      </c>
      <c r="B26" s="325">
        <v>62</v>
      </c>
      <c r="C26" s="341">
        <v>58</v>
      </c>
      <c r="D26" s="352">
        <f>C26/B26</f>
        <v>0.935483870967742</v>
      </c>
    </row>
    <row r="27" s="84" customFormat="1" ht="21.95" customHeight="1" spans="1:4">
      <c r="A27" s="201" t="s">
        <v>82</v>
      </c>
      <c r="B27" s="325">
        <v>170</v>
      </c>
      <c r="C27" s="341">
        <v>149</v>
      </c>
      <c r="D27" s="352">
        <f>C27/B27</f>
        <v>0.876470588235294</v>
      </c>
    </row>
    <row r="28" s="84" customFormat="1" ht="21.95" customHeight="1" spans="1:4">
      <c r="A28" s="201" t="s">
        <v>83</v>
      </c>
      <c r="B28" s="325"/>
      <c r="C28" s="341">
        <v>25</v>
      </c>
      <c r="D28" s="352"/>
    </row>
    <row r="29" s="84" customFormat="1" ht="21.95" customHeight="1" spans="1:4">
      <c r="A29" s="337" t="s">
        <v>84</v>
      </c>
      <c r="B29" s="355">
        <f>B20+B5</f>
        <v>60336</v>
      </c>
      <c r="C29" s="356">
        <f>C20+C5</f>
        <v>49653</v>
      </c>
      <c r="D29" s="357">
        <f>C29/B29</f>
        <v>0.822941527446301</v>
      </c>
    </row>
    <row r="30" s="84" customFormat="1" ht="21" customHeight="1" spans="1:4">
      <c r="A30" s="342"/>
      <c r="B30" s="343"/>
      <c r="C30" s="344"/>
      <c r="D30" s="343"/>
    </row>
  </sheetData>
  <mergeCells count="3">
    <mergeCell ref="A1:D1"/>
    <mergeCell ref="A2:D2"/>
    <mergeCell ref="A3:D3"/>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3"/>
  <sheetViews>
    <sheetView showZeros="0" workbookViewId="0">
      <selection activeCell="D34" sqref="D34"/>
    </sheetView>
  </sheetViews>
  <sheetFormatPr defaultColWidth="9" defaultRowHeight="14.25"/>
  <cols>
    <col min="1" max="1" width="12.875" style="84" customWidth="1"/>
    <col min="2" max="2" width="38" style="84" customWidth="1"/>
    <col min="3" max="3" width="12.125" style="84" customWidth="1"/>
    <col min="4" max="4" width="14.125" style="97" customWidth="1"/>
    <col min="5" max="5" width="10.25" style="98" customWidth="1"/>
    <col min="6" max="254" width="9" style="84"/>
    <col min="255" max="16384" width="9" style="58"/>
  </cols>
  <sheetData>
    <row r="1" spans="1:1">
      <c r="A1" s="84" t="s">
        <v>3617</v>
      </c>
    </row>
    <row r="2" s="83" customFormat="1" ht="29" customHeight="1" spans="1:5">
      <c r="A2" s="99" t="s">
        <v>3618</v>
      </c>
      <c r="B2" s="99"/>
      <c r="C2" s="99"/>
      <c r="D2" s="99"/>
      <c r="E2" s="100"/>
    </row>
    <row r="3" s="84" customFormat="1" ht="24.95" customHeight="1" spans="1:5">
      <c r="A3" s="101"/>
      <c r="B3" s="101"/>
      <c r="C3" s="101"/>
      <c r="D3" s="102" t="s">
        <v>55</v>
      </c>
      <c r="E3" s="103"/>
    </row>
    <row r="4" s="84" customFormat="1" ht="24" customHeight="1" spans="1:5">
      <c r="A4" s="104" t="s">
        <v>126</v>
      </c>
      <c r="B4" s="104" t="s">
        <v>3350</v>
      </c>
      <c r="C4" s="104" t="s">
        <v>57</v>
      </c>
      <c r="D4" s="73" t="s">
        <v>58</v>
      </c>
      <c r="E4" s="105" t="s">
        <v>59</v>
      </c>
    </row>
    <row r="5" s="84" customFormat="1" ht="25" customHeight="1" spans="1:5">
      <c r="A5" s="106">
        <v>1030166</v>
      </c>
      <c r="B5" s="106" t="s">
        <v>3619</v>
      </c>
      <c r="C5" s="94"/>
      <c r="D5" s="107"/>
      <c r="E5" s="108"/>
    </row>
    <row r="6" s="84" customFormat="1" ht="25" customHeight="1" spans="1:5">
      <c r="A6" s="106"/>
      <c r="B6" s="106" t="s">
        <v>3620</v>
      </c>
      <c r="C6" s="94"/>
      <c r="D6" s="107"/>
      <c r="E6" s="108"/>
    </row>
    <row r="7" s="84" customFormat="1" ht="25" customHeight="1" spans="1:5">
      <c r="A7" s="106">
        <v>1030121</v>
      </c>
      <c r="B7" s="106" t="s">
        <v>3621</v>
      </c>
      <c r="C7" s="94"/>
      <c r="D7" s="107"/>
      <c r="E7" s="108"/>
    </row>
    <row r="8" s="84" customFormat="1" ht="25" customHeight="1" spans="1:5">
      <c r="A8" s="106">
        <v>1030168</v>
      </c>
      <c r="B8" s="106" t="s">
        <v>3622</v>
      </c>
      <c r="C8" s="94"/>
      <c r="D8" s="107"/>
      <c r="E8" s="108"/>
    </row>
    <row r="9" s="84" customFormat="1" ht="25" customHeight="1" spans="1:5">
      <c r="A9" s="106">
        <v>1030175</v>
      </c>
      <c r="B9" s="106" t="s">
        <v>3623</v>
      </c>
      <c r="C9" s="94"/>
      <c r="D9" s="107"/>
      <c r="E9" s="108"/>
    </row>
    <row r="10" s="84" customFormat="1" ht="25" customHeight="1" spans="1:5">
      <c r="A10" s="106"/>
      <c r="B10" s="106" t="s">
        <v>3624</v>
      </c>
      <c r="C10" s="94"/>
      <c r="D10" s="107">
        <v>116</v>
      </c>
      <c r="E10" s="108"/>
    </row>
    <row r="11" s="84" customFormat="1" ht="25" customHeight="1" spans="1:5">
      <c r="A11" s="106"/>
      <c r="B11" s="106" t="s">
        <v>3625</v>
      </c>
      <c r="C11" s="94"/>
      <c r="D11" s="107"/>
      <c r="E11" s="108"/>
    </row>
    <row r="12" s="84" customFormat="1" ht="25" customHeight="1" spans="1:5">
      <c r="A12" s="106"/>
      <c r="B12" s="106" t="s">
        <v>3626</v>
      </c>
      <c r="C12" s="109"/>
      <c r="D12" s="107"/>
      <c r="E12" s="110"/>
    </row>
    <row r="13" s="84" customFormat="1" ht="25" customHeight="1" spans="1:5">
      <c r="A13" s="106"/>
      <c r="B13" s="106" t="s">
        <v>3627</v>
      </c>
      <c r="C13" s="109"/>
      <c r="D13" s="107"/>
      <c r="E13" s="108"/>
    </row>
    <row r="14" s="84" customFormat="1" ht="25" customHeight="1" spans="1:5">
      <c r="A14" s="106"/>
      <c r="B14" s="106" t="s">
        <v>3628</v>
      </c>
      <c r="C14" s="109"/>
      <c r="D14" s="107"/>
      <c r="E14" s="108"/>
    </row>
    <row r="15" s="84" customFormat="1" ht="25" customHeight="1" spans="1:5">
      <c r="A15" s="106"/>
      <c r="B15" s="106" t="s">
        <v>3629</v>
      </c>
      <c r="C15" s="109"/>
      <c r="D15" s="107"/>
      <c r="E15" s="110"/>
    </row>
    <row r="16" s="84" customFormat="1" ht="25" customHeight="1" spans="1:5">
      <c r="A16" s="106">
        <v>1030152</v>
      </c>
      <c r="B16" s="106" t="s">
        <v>3630</v>
      </c>
      <c r="C16" s="109"/>
      <c r="D16" s="107"/>
      <c r="E16" s="110"/>
    </row>
    <row r="17" s="84" customFormat="1" ht="25" customHeight="1" spans="1:11">
      <c r="A17" s="106"/>
      <c r="B17" s="106" t="s">
        <v>3631</v>
      </c>
      <c r="C17" s="109"/>
      <c r="D17" s="107"/>
      <c r="E17" s="110"/>
      <c r="K17" s="117"/>
    </row>
    <row r="18" s="84" customFormat="1" ht="25" customHeight="1" spans="1:5">
      <c r="A18" s="106">
        <v>1030149</v>
      </c>
      <c r="B18" s="106" t="s">
        <v>3632</v>
      </c>
      <c r="C18" s="109"/>
      <c r="D18" s="107">
        <v>1198</v>
      </c>
      <c r="E18" s="110"/>
    </row>
    <row r="19" s="84" customFormat="1" ht="25" customHeight="1" spans="1:5">
      <c r="A19" s="106"/>
      <c r="B19" s="106" t="s">
        <v>3633</v>
      </c>
      <c r="C19" s="109"/>
      <c r="D19" s="107"/>
      <c r="E19" s="110"/>
    </row>
    <row r="20" s="84" customFormat="1" ht="25" customHeight="1" spans="1:5">
      <c r="A20" s="106"/>
      <c r="B20" s="106" t="s">
        <v>3634</v>
      </c>
      <c r="C20" s="109"/>
      <c r="D20" s="107"/>
      <c r="E20" s="110"/>
    </row>
    <row r="21" s="84" customFormat="1" ht="25" customHeight="1" spans="1:5">
      <c r="A21" s="106"/>
      <c r="B21" s="106" t="s">
        <v>3635</v>
      </c>
      <c r="C21" s="109"/>
      <c r="D21" s="107"/>
      <c r="E21" s="110"/>
    </row>
    <row r="22" s="84" customFormat="1" ht="25" customHeight="1" spans="1:5">
      <c r="A22" s="106">
        <v>1030106</v>
      </c>
      <c r="B22" s="106" t="s">
        <v>3636</v>
      </c>
      <c r="C22" s="109"/>
      <c r="D22" s="107"/>
      <c r="E22" s="110"/>
    </row>
    <row r="23" s="84" customFormat="1" ht="25" customHeight="1" spans="1:5">
      <c r="A23" s="106">
        <v>1030171</v>
      </c>
      <c r="B23" s="106" t="s">
        <v>3637</v>
      </c>
      <c r="C23" s="94"/>
      <c r="D23" s="107"/>
      <c r="E23" s="110"/>
    </row>
    <row r="24" s="84" customFormat="1" ht="25" customHeight="1" spans="1:5">
      <c r="A24" s="106">
        <v>1030110</v>
      </c>
      <c r="B24" s="106" t="s">
        <v>3638</v>
      </c>
      <c r="C24" s="94"/>
      <c r="D24" s="107"/>
      <c r="E24" s="110"/>
    </row>
    <row r="25" s="84" customFormat="1" ht="25" customHeight="1" spans="1:5">
      <c r="A25" s="106">
        <v>1030102</v>
      </c>
      <c r="B25" s="106" t="s">
        <v>3639</v>
      </c>
      <c r="C25" s="94"/>
      <c r="D25" s="107"/>
      <c r="E25" s="110"/>
    </row>
    <row r="26" s="84" customFormat="1" ht="25" customHeight="1" spans="1:5">
      <c r="A26" s="106">
        <v>1030153</v>
      </c>
      <c r="B26" s="106" t="s">
        <v>3640</v>
      </c>
      <c r="C26" s="94"/>
      <c r="D26" s="107"/>
      <c r="E26" s="110"/>
    </row>
    <row r="27" s="84" customFormat="1" ht="25" customHeight="1" spans="1:5">
      <c r="A27" s="106">
        <v>1030154</v>
      </c>
      <c r="B27" s="106" t="s">
        <v>3641</v>
      </c>
      <c r="C27" s="94"/>
      <c r="D27" s="107"/>
      <c r="E27" s="110"/>
    </row>
    <row r="28" s="84" customFormat="1" ht="25" customHeight="1" spans="1:5">
      <c r="A28" s="106">
        <v>1030182</v>
      </c>
      <c r="B28" s="106" t="s">
        <v>3642</v>
      </c>
      <c r="C28" s="111"/>
      <c r="D28" s="107"/>
      <c r="E28" s="110"/>
    </row>
    <row r="29" s="84" customFormat="1" ht="25" customHeight="1" spans="1:5">
      <c r="A29" s="106">
        <v>1030180</v>
      </c>
      <c r="B29" s="106" t="s">
        <v>3643</v>
      </c>
      <c r="C29" s="111"/>
      <c r="D29" s="107"/>
      <c r="E29" s="110"/>
    </row>
    <row r="30" s="84" customFormat="1" ht="25" customHeight="1" spans="1:5">
      <c r="A30" s="106">
        <v>1030155</v>
      </c>
      <c r="B30" s="106" t="s">
        <v>3644</v>
      </c>
      <c r="C30" s="111"/>
      <c r="D30" s="107">
        <v>1414</v>
      </c>
      <c r="E30" s="110"/>
    </row>
    <row r="31" s="84" customFormat="1" ht="25" customHeight="1" spans="1:5">
      <c r="A31" s="106"/>
      <c r="B31" s="106" t="s">
        <v>3645</v>
      </c>
      <c r="C31" s="111"/>
      <c r="D31" s="107">
        <v>17</v>
      </c>
      <c r="E31" s="110"/>
    </row>
    <row r="32" s="84" customFormat="1" ht="25" customHeight="1" spans="1:5">
      <c r="A32" s="106"/>
      <c r="B32" s="106" t="s">
        <v>3646</v>
      </c>
      <c r="C32" s="111"/>
      <c r="D32" s="107"/>
      <c r="E32" s="110"/>
    </row>
    <row r="33" s="84" customFormat="1" ht="25" customHeight="1" spans="1:5">
      <c r="A33" s="112"/>
      <c r="B33" s="106" t="s">
        <v>3647</v>
      </c>
      <c r="C33" s="113">
        <v>0</v>
      </c>
      <c r="D33" s="107"/>
      <c r="E33" s="110"/>
    </row>
    <row r="34" s="84" customFormat="1" ht="25" customHeight="1" spans="1:5">
      <c r="A34" s="111"/>
      <c r="B34" s="114" t="s">
        <v>3648</v>
      </c>
      <c r="C34" s="115">
        <f>SUM(C12:C16)</f>
        <v>0</v>
      </c>
      <c r="D34" s="116">
        <f>SUM(D5:D33)</f>
        <v>2745</v>
      </c>
      <c r="E34" s="110"/>
    </row>
    <row r="35" s="84" customFormat="1" ht="24.95" customHeight="1" spans="4:5">
      <c r="D35" s="97"/>
      <c r="E35" s="98"/>
    </row>
    <row r="36" s="84" customFormat="1" ht="24.95" customHeight="1" spans="4:5">
      <c r="D36" s="97"/>
      <c r="E36" s="98"/>
    </row>
    <row r="37" s="84" customFormat="1" ht="24.95" customHeight="1" spans="4:5">
      <c r="D37" s="97"/>
      <c r="E37" s="98"/>
    </row>
    <row r="38" s="84" customFormat="1" ht="24.95" customHeight="1" spans="4:5">
      <c r="D38" s="97"/>
      <c r="E38" s="98"/>
    </row>
    <row r="39" s="84" customFormat="1" ht="24.95" customHeight="1" spans="4:5">
      <c r="D39" s="97"/>
      <c r="E39" s="98"/>
    </row>
    <row r="40" s="84" customFormat="1" ht="24.95" customHeight="1" spans="4:5">
      <c r="D40" s="97"/>
      <c r="E40" s="98"/>
    </row>
    <row r="41" s="84" customFormat="1" ht="24.95" customHeight="1" spans="4:5">
      <c r="D41" s="97"/>
      <c r="E41" s="98"/>
    </row>
    <row r="42" s="84" customFormat="1" ht="24.95" customHeight="1" spans="4:5">
      <c r="D42" s="97"/>
      <c r="E42" s="98"/>
    </row>
    <row r="43" s="84" customFormat="1" ht="24.95" customHeight="1" spans="4:5">
      <c r="D43" s="97"/>
      <c r="E43" s="98"/>
    </row>
    <row r="44" s="84" customFormat="1" ht="24.95" customHeight="1" spans="4:5">
      <c r="D44" s="97"/>
      <c r="E44" s="98"/>
    </row>
    <row r="45" s="84" customFormat="1" ht="24.95" customHeight="1" spans="4:5">
      <c r="D45" s="97"/>
      <c r="E45" s="98"/>
    </row>
    <row r="46" s="84" customFormat="1" ht="24.95" customHeight="1" spans="4:5">
      <c r="D46" s="97"/>
      <c r="E46" s="98"/>
    </row>
    <row r="47" s="84" customFormat="1" ht="24.95" customHeight="1" spans="4:5">
      <c r="D47" s="97"/>
      <c r="E47" s="98"/>
    </row>
    <row r="48" s="84" customFormat="1" ht="24.95" customHeight="1" spans="4:5">
      <c r="D48" s="97"/>
      <c r="E48" s="98"/>
    </row>
    <row r="49" s="84" customFormat="1" ht="24.95" customHeight="1" spans="4:5">
      <c r="D49" s="97"/>
      <c r="E49" s="98"/>
    </row>
    <row r="50" s="84" customFormat="1" ht="24.95" customHeight="1" spans="4:5">
      <c r="D50" s="97"/>
      <c r="E50" s="98"/>
    </row>
    <row r="51" s="84" customFormat="1" ht="24.95" customHeight="1" spans="4:5">
      <c r="D51" s="97"/>
      <c r="E51" s="98"/>
    </row>
    <row r="52" s="84" customFormat="1" ht="24.95" customHeight="1" spans="4:5">
      <c r="D52" s="97"/>
      <c r="E52" s="98"/>
    </row>
    <row r="53" s="84" customFormat="1" ht="24.95" customHeight="1" spans="4:5">
      <c r="D53" s="97"/>
      <c r="E53" s="98"/>
    </row>
  </sheetData>
  <mergeCells count="2">
    <mergeCell ref="A2:E2"/>
    <mergeCell ref="D3:E3"/>
  </mergeCells>
  <dataValidations count="1">
    <dataValidation type="decimal" operator="between" allowBlank="1" showInputMessage="1" showErrorMessage="1" sqref="D5:D32">
      <formula1>-99999999999999</formula1>
      <formula2>99999999999999</formula2>
    </dataValidation>
  </dataValidation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1"/>
  <sheetViews>
    <sheetView workbookViewId="0">
      <selection activeCell="A2" sqref="A2:D2"/>
    </sheetView>
  </sheetViews>
  <sheetFormatPr defaultColWidth="9" defaultRowHeight="14.25" outlineLevelCol="4"/>
  <cols>
    <col min="1" max="1" width="34.125" style="84" customWidth="1"/>
    <col min="2" max="2" width="14.125" style="84" customWidth="1"/>
    <col min="3" max="3" width="13.125" style="84" customWidth="1"/>
    <col min="4" max="4" width="17.625" style="84" customWidth="1"/>
    <col min="5" max="5" width="9.5" style="84" customWidth="1"/>
    <col min="6" max="254" width="9" style="84"/>
  </cols>
  <sheetData>
    <row r="1" spans="1:1">
      <c r="A1" s="84" t="s">
        <v>3649</v>
      </c>
    </row>
    <row r="2" s="83" customFormat="1" ht="27" customHeight="1" spans="1:5">
      <c r="A2" s="54" t="s">
        <v>3650</v>
      </c>
      <c r="B2" s="54"/>
      <c r="C2" s="54"/>
      <c r="D2" s="54"/>
      <c r="E2" s="85"/>
    </row>
    <row r="3" s="84" customFormat="1" ht="24.95" customHeight="1" spans="1:4">
      <c r="A3" s="90" t="s">
        <v>55</v>
      </c>
      <c r="B3" s="90"/>
      <c r="C3" s="90"/>
      <c r="D3" s="90"/>
    </row>
    <row r="4" s="84" customFormat="1" ht="37.5" customHeight="1" spans="1:4">
      <c r="A4" s="91" t="s">
        <v>3651</v>
      </c>
      <c r="B4" s="91" t="s">
        <v>57</v>
      </c>
      <c r="C4" s="92" t="s">
        <v>58</v>
      </c>
      <c r="D4" s="93" t="s">
        <v>59</v>
      </c>
    </row>
    <row r="5" s="84" customFormat="1" ht="35.25" customHeight="1" spans="1:4">
      <c r="A5" s="88" t="s">
        <v>3652</v>
      </c>
      <c r="B5" s="88"/>
      <c r="C5" s="94"/>
      <c r="D5" s="94"/>
    </row>
    <row r="6" s="84" customFormat="1" ht="36" customHeight="1" spans="1:4">
      <c r="A6" s="88" t="s">
        <v>3653</v>
      </c>
      <c r="B6" s="88"/>
      <c r="C6" s="94"/>
      <c r="D6" s="94"/>
    </row>
    <row r="7" s="84" customFormat="1" ht="24" customHeight="1" spans="1:4">
      <c r="A7" s="88" t="s">
        <v>3654</v>
      </c>
      <c r="B7" s="88"/>
      <c r="C7" s="94"/>
      <c r="D7" s="94"/>
    </row>
    <row r="8" s="84" customFormat="1" ht="37.5" customHeight="1" spans="1:4">
      <c r="A8" s="88" t="s">
        <v>3655</v>
      </c>
      <c r="B8" s="88"/>
      <c r="C8" s="94"/>
      <c r="D8" s="94"/>
    </row>
    <row r="9" s="84" customFormat="1" ht="36.75" customHeight="1" spans="1:4">
      <c r="A9" s="88" t="s">
        <v>3656</v>
      </c>
      <c r="B9" s="88"/>
      <c r="C9" s="94"/>
      <c r="D9" s="94"/>
    </row>
    <row r="10" s="84" customFormat="1" ht="24" customHeight="1" spans="1:4">
      <c r="A10" s="95" t="s">
        <v>3657</v>
      </c>
      <c r="B10" s="95"/>
      <c r="C10" s="94"/>
      <c r="D10" s="94"/>
    </row>
    <row r="11" s="84" customFormat="1" ht="24" customHeight="1" spans="1:4">
      <c r="A11" s="95"/>
      <c r="B11" s="95"/>
      <c r="C11" s="94"/>
      <c r="D11" s="94"/>
    </row>
    <row r="12" s="84" customFormat="1" ht="24" customHeight="1" spans="1:4">
      <c r="A12" s="95"/>
      <c r="B12" s="95"/>
      <c r="C12" s="94"/>
      <c r="D12" s="94"/>
    </row>
    <row r="13" s="84" customFormat="1" ht="24" customHeight="1" spans="1:4">
      <c r="A13" s="95"/>
      <c r="B13" s="95"/>
      <c r="C13" s="94"/>
      <c r="D13" s="94"/>
    </row>
    <row r="14" s="84" customFormat="1" ht="24" customHeight="1" spans="1:4">
      <c r="A14" s="95"/>
      <c r="B14" s="95"/>
      <c r="C14" s="94"/>
      <c r="D14" s="94"/>
    </row>
    <row r="15" s="84" customFormat="1" ht="24" customHeight="1" spans="1:4">
      <c r="A15" s="95"/>
      <c r="B15" s="95"/>
      <c r="C15" s="94"/>
      <c r="D15" s="94"/>
    </row>
    <row r="16" s="84" customFormat="1" ht="24" customHeight="1" spans="1:4">
      <c r="A16" s="95"/>
      <c r="B16" s="95"/>
      <c r="C16" s="94"/>
      <c r="D16" s="94"/>
    </row>
    <row r="17" s="84" customFormat="1" ht="24" customHeight="1" spans="1:4">
      <c r="A17" s="95"/>
      <c r="B17" s="95"/>
      <c r="C17" s="94"/>
      <c r="D17" s="94"/>
    </row>
    <row r="18" s="84" customFormat="1" ht="24" customHeight="1" spans="1:4">
      <c r="A18" s="95"/>
      <c r="B18" s="95"/>
      <c r="C18" s="94"/>
      <c r="D18" s="94"/>
    </row>
    <row r="19" s="84" customFormat="1" ht="24" customHeight="1" spans="1:4">
      <c r="A19" s="95"/>
      <c r="B19" s="95"/>
      <c r="C19" s="94"/>
      <c r="D19" s="94"/>
    </row>
    <row r="20" s="84" customFormat="1" ht="24" customHeight="1" spans="1:4">
      <c r="A20" s="95"/>
      <c r="B20" s="95"/>
      <c r="C20" s="94"/>
      <c r="D20" s="94"/>
    </row>
    <row r="21" s="84" customFormat="1" ht="24" customHeight="1" spans="1:4">
      <c r="A21" s="95"/>
      <c r="B21" s="95"/>
      <c r="C21" s="94"/>
      <c r="D21" s="94"/>
    </row>
    <row r="22" s="84" customFormat="1" ht="24" customHeight="1" spans="1:4">
      <c r="A22" s="95"/>
      <c r="B22" s="95"/>
      <c r="C22" s="94"/>
      <c r="D22" s="94"/>
    </row>
    <row r="23" s="84" customFormat="1" ht="24" customHeight="1" spans="1:4">
      <c r="A23" s="95"/>
      <c r="B23" s="95"/>
      <c r="C23" s="94"/>
      <c r="D23" s="94"/>
    </row>
    <row r="24" s="84" customFormat="1" ht="24" customHeight="1" spans="1:4">
      <c r="A24" s="95"/>
      <c r="B24" s="95"/>
      <c r="C24" s="94"/>
      <c r="D24" s="94"/>
    </row>
    <row r="25" s="84" customFormat="1" ht="24" customHeight="1" spans="1:4">
      <c r="A25" s="95"/>
      <c r="B25" s="95"/>
      <c r="C25" s="94"/>
      <c r="D25" s="94"/>
    </row>
    <row r="26" s="84" customFormat="1" ht="24" customHeight="1" spans="1:4">
      <c r="A26" s="96" t="s">
        <v>3658</v>
      </c>
      <c r="B26" s="96"/>
      <c r="C26" s="94"/>
      <c r="D26" s="94"/>
    </row>
    <row r="27" s="84" customFormat="1" ht="24.95" customHeight="1" spans="1:1">
      <c r="A27" t="s">
        <v>3248</v>
      </c>
    </row>
    <row r="28" s="84" customFormat="1" ht="24.95" customHeight="1"/>
    <row r="29" s="84" customFormat="1" ht="24.95" customHeight="1"/>
    <row r="30" s="84" customFormat="1" ht="24.95" customHeight="1"/>
    <row r="31" s="84" customFormat="1" ht="24.95" customHeight="1"/>
    <row r="32" s="84" customFormat="1" ht="24.95" customHeight="1"/>
    <row r="33" s="84" customFormat="1" ht="24.95" customHeight="1"/>
    <row r="34" s="84" customFormat="1" ht="24.95" customHeight="1"/>
    <row r="35" s="84" customFormat="1" ht="24.95" customHeight="1"/>
    <row r="36" s="84" customFormat="1" ht="24.95" customHeight="1"/>
    <row r="37" s="84" customFormat="1" ht="24.95" customHeight="1"/>
    <row r="38" s="84" customFormat="1" ht="24.95" customHeight="1"/>
    <row r="39" s="84" customFormat="1" ht="24.95" customHeight="1"/>
    <row r="40" s="84" customFormat="1" ht="24.95" customHeight="1"/>
    <row r="41" s="84" customFormat="1" ht="24.95" customHeight="1"/>
    <row r="42" s="84" customFormat="1" ht="24.95" customHeight="1"/>
    <row r="43" s="84" customFormat="1" ht="24.95" customHeight="1"/>
    <row r="44" s="84" customFormat="1" ht="24.95" customHeight="1"/>
    <row r="45" s="84" customFormat="1" ht="24.95" customHeight="1"/>
    <row r="46" s="84" customFormat="1" ht="24.95" customHeight="1"/>
    <row r="47" s="84" customFormat="1" ht="24.95" customHeight="1"/>
    <row r="48" s="84" customFormat="1" ht="24.95" customHeight="1"/>
    <row r="49" s="84" customFormat="1" ht="24.95" customHeight="1"/>
    <row r="50" s="84" customFormat="1" ht="24.95" customHeight="1"/>
    <row r="51" s="84" customFormat="1" ht="24.95" customHeight="1"/>
  </sheetData>
  <mergeCells count="2">
    <mergeCell ref="A2:D2"/>
    <mergeCell ref="A3:D3"/>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workbookViewId="0">
      <selection activeCell="F9" sqref="F9"/>
    </sheetView>
  </sheetViews>
  <sheetFormatPr defaultColWidth="9" defaultRowHeight="14.25" outlineLevelCol="4"/>
  <cols>
    <col min="1" max="1" width="30.75" style="84" customWidth="1"/>
    <col min="2" max="2" width="17" style="84" customWidth="1"/>
    <col min="3" max="3" width="14.75" style="84" customWidth="1"/>
    <col min="4" max="4" width="17.625" style="84" customWidth="1"/>
    <col min="5" max="5" width="9.5" style="84" customWidth="1"/>
    <col min="6" max="254" width="9" style="84"/>
  </cols>
  <sheetData>
    <row r="1" spans="1:1">
      <c r="A1" s="84" t="s">
        <v>3659</v>
      </c>
    </row>
    <row r="2" s="83" customFormat="1" ht="24.95" customHeight="1" spans="1:5">
      <c r="A2" s="54" t="s">
        <v>3660</v>
      </c>
      <c r="B2" s="54"/>
      <c r="C2" s="54"/>
      <c r="D2" s="54"/>
      <c r="E2" s="85"/>
    </row>
    <row r="3" s="84" customFormat="1" ht="24.95" customHeight="1" spans="1:4">
      <c r="A3" s="90" t="s">
        <v>55</v>
      </c>
      <c r="B3" s="90"/>
      <c r="C3" s="90"/>
      <c r="D3" s="90"/>
    </row>
    <row r="4" s="84" customFormat="1" ht="37.5" customHeight="1" spans="1:4">
      <c r="A4" s="91" t="s">
        <v>3661</v>
      </c>
      <c r="B4" s="91" t="s">
        <v>57</v>
      </c>
      <c r="C4" s="92" t="s">
        <v>58</v>
      </c>
      <c r="D4" s="93" t="s">
        <v>59</v>
      </c>
    </row>
    <row r="5" s="84" customFormat="1" ht="25" customHeight="1" spans="1:4">
      <c r="A5" s="88" t="s">
        <v>3252</v>
      </c>
      <c r="B5" s="88"/>
      <c r="C5" s="94"/>
      <c r="D5" s="94"/>
    </row>
    <row r="6" s="84" customFormat="1" ht="25" customHeight="1" spans="1:4">
      <c r="A6" s="88" t="s">
        <v>3253</v>
      </c>
      <c r="B6" s="88"/>
      <c r="C6" s="94"/>
      <c r="D6" s="94"/>
    </row>
    <row r="7" s="84" customFormat="1" ht="25" customHeight="1" spans="1:4">
      <c r="A7" s="88" t="s">
        <v>3254</v>
      </c>
      <c r="B7" s="88"/>
      <c r="C7" s="94"/>
      <c r="D7" s="94"/>
    </row>
    <row r="8" s="84" customFormat="1" ht="25" customHeight="1" spans="1:4">
      <c r="A8" s="88" t="s">
        <v>3255</v>
      </c>
      <c r="B8" s="88"/>
      <c r="C8" s="94"/>
      <c r="D8" s="94"/>
    </row>
    <row r="9" s="84" customFormat="1" ht="25" customHeight="1" spans="1:4">
      <c r="A9" s="88"/>
      <c r="B9" s="88"/>
      <c r="C9" s="94"/>
      <c r="D9" s="94"/>
    </row>
    <row r="10" s="84" customFormat="1" ht="25" customHeight="1" spans="1:4">
      <c r="A10" s="95"/>
      <c r="B10" s="95"/>
      <c r="C10" s="94"/>
      <c r="D10" s="94"/>
    </row>
    <row r="11" s="84" customFormat="1" ht="25" customHeight="1" spans="1:4">
      <c r="A11" s="95"/>
      <c r="B11" s="95"/>
      <c r="C11" s="94"/>
      <c r="D11" s="94"/>
    </row>
    <row r="12" s="84" customFormat="1" ht="25" customHeight="1" spans="1:4">
      <c r="A12" s="95"/>
      <c r="B12" s="95"/>
      <c r="C12" s="94"/>
      <c r="D12" s="94"/>
    </row>
    <row r="13" s="84" customFormat="1" ht="25" customHeight="1" spans="1:4">
      <c r="A13" s="95"/>
      <c r="B13" s="95"/>
      <c r="C13" s="94"/>
      <c r="D13" s="94"/>
    </row>
    <row r="14" s="84" customFormat="1" ht="25" customHeight="1" spans="1:4">
      <c r="A14" s="95"/>
      <c r="B14" s="95"/>
      <c r="C14" s="94"/>
      <c r="D14" s="94"/>
    </row>
    <row r="15" s="84" customFormat="1" ht="25" customHeight="1" spans="1:4">
      <c r="A15" s="95"/>
      <c r="B15" s="95"/>
      <c r="C15" s="94"/>
      <c r="D15" s="94"/>
    </row>
    <row r="16" s="84" customFormat="1" ht="25" customHeight="1" spans="1:4">
      <c r="A16" s="95"/>
      <c r="B16" s="95"/>
      <c r="C16" s="94"/>
      <c r="D16" s="94"/>
    </row>
    <row r="17" s="84" customFormat="1" ht="25" customHeight="1" spans="1:4">
      <c r="A17" s="95"/>
      <c r="B17" s="95"/>
      <c r="C17" s="94"/>
      <c r="D17" s="94"/>
    </row>
    <row r="18" s="84" customFormat="1" ht="25" customHeight="1" spans="1:4">
      <c r="A18" s="95"/>
      <c r="B18" s="95"/>
      <c r="C18" s="94"/>
      <c r="D18" s="94"/>
    </row>
    <row r="19" s="84" customFormat="1" ht="25" customHeight="1" spans="1:4">
      <c r="A19" s="95"/>
      <c r="B19" s="95"/>
      <c r="C19" s="94"/>
      <c r="D19" s="94"/>
    </row>
    <row r="20" s="84" customFormat="1" ht="24" customHeight="1" spans="1:4">
      <c r="A20" s="95"/>
      <c r="B20" s="95"/>
      <c r="C20" s="94"/>
      <c r="D20" s="94"/>
    </row>
    <row r="21" s="84" customFormat="1" ht="24" customHeight="1" spans="1:4">
      <c r="A21" s="95"/>
      <c r="B21" s="95"/>
      <c r="C21" s="94"/>
      <c r="D21" s="94"/>
    </row>
    <row r="22" s="84" customFormat="1" ht="24" customHeight="1" spans="1:4">
      <c r="A22" s="96" t="s">
        <v>3658</v>
      </c>
      <c r="B22" s="96"/>
      <c r="C22" s="94"/>
      <c r="D22" s="94"/>
    </row>
    <row r="23" s="84" customFormat="1" ht="24.95" customHeight="1" spans="1:1">
      <c r="A23" t="s">
        <v>3248</v>
      </c>
    </row>
    <row r="24" s="84" customFormat="1" ht="24.95" customHeight="1"/>
    <row r="25" s="84" customFormat="1" ht="24.95" customHeight="1"/>
    <row r="26" s="84" customFormat="1" ht="24.95" customHeight="1"/>
    <row r="27" s="84" customFormat="1" ht="24.95" customHeight="1"/>
    <row r="28" s="84" customFormat="1" ht="24.95" customHeight="1"/>
    <row r="29" s="84" customFormat="1" ht="24.95" customHeight="1"/>
    <row r="30" s="84" customFormat="1" ht="24.95" customHeight="1"/>
    <row r="31" s="84" customFormat="1" ht="24.95" customHeight="1"/>
    <row r="32" s="84" customFormat="1" ht="24.95" customHeight="1"/>
    <row r="33" s="84" customFormat="1" ht="24.95" customHeight="1"/>
    <row r="34" s="84" customFormat="1" ht="24.95" customHeight="1"/>
    <row r="35" s="84" customFormat="1" ht="24.95" customHeight="1"/>
    <row r="36" s="84" customFormat="1" ht="24.95" customHeight="1"/>
    <row r="37" s="84" customFormat="1" ht="24.95" customHeight="1"/>
    <row r="38" s="84" customFormat="1" ht="24.95" customHeight="1"/>
    <row r="39" s="84" customFormat="1" ht="24.95" customHeight="1"/>
    <row r="40" s="84" customFormat="1" ht="24.95" customHeight="1"/>
    <row r="41" s="84" customFormat="1" ht="24.95" customHeight="1"/>
    <row r="42" s="84" customFormat="1" ht="24.95" customHeight="1"/>
    <row r="43" s="84" customFormat="1" ht="24.95" customHeight="1"/>
    <row r="44" s="84" customFormat="1" ht="24.95" customHeight="1"/>
    <row r="45" s="84" customFormat="1" ht="24.95" customHeight="1"/>
    <row r="46" s="84" customFormat="1" ht="24.95" customHeight="1"/>
    <row r="47" s="84" customFormat="1" ht="24.95" customHeight="1"/>
  </sheetData>
  <mergeCells count="2">
    <mergeCell ref="A2:D2"/>
    <mergeCell ref="A3:D3"/>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B5" sqref="B5"/>
    </sheetView>
  </sheetViews>
  <sheetFormatPr defaultColWidth="9" defaultRowHeight="14.25" outlineLevelCol="4"/>
  <cols>
    <col min="1" max="1" width="50.625" style="84" customWidth="1"/>
    <col min="2" max="2" width="20.625" style="84" customWidth="1"/>
    <col min="3" max="5" width="12.625" style="84" customWidth="1"/>
    <col min="6" max="16384" width="9" style="84"/>
  </cols>
  <sheetData>
    <row r="1" spans="1:1">
      <c r="A1" s="84" t="s">
        <v>3662</v>
      </c>
    </row>
    <row r="2" s="83" customFormat="1" ht="29.25" customHeight="1" spans="1:5">
      <c r="A2" s="54" t="s">
        <v>3663</v>
      </c>
      <c r="B2" s="54"/>
      <c r="C2" s="85"/>
      <c r="D2" s="85"/>
      <c r="E2" s="85"/>
    </row>
    <row r="3" s="84" customFormat="1" ht="24.95" customHeight="1" spans="1:5">
      <c r="A3" s="86" t="s">
        <v>3664</v>
      </c>
      <c r="B3" s="86"/>
      <c r="C3" s="87"/>
      <c r="D3" s="87"/>
      <c r="E3" s="87"/>
    </row>
    <row r="4" s="84" customFormat="1" ht="24.95" customHeight="1" spans="1:2">
      <c r="A4" s="73" t="s">
        <v>1950</v>
      </c>
      <c r="B4" s="73" t="s">
        <v>3665</v>
      </c>
    </row>
    <row r="5" s="84" customFormat="1" ht="24" customHeight="1" spans="1:2">
      <c r="A5" s="88" t="s">
        <v>3666</v>
      </c>
      <c r="B5" s="89">
        <v>244639</v>
      </c>
    </row>
    <row r="6" s="84" customFormat="1" ht="24" customHeight="1" spans="1:2">
      <c r="A6" s="88" t="s">
        <v>3667</v>
      </c>
      <c r="B6" s="89">
        <v>301129</v>
      </c>
    </row>
    <row r="7" s="84" customFormat="1" ht="24" customHeight="1" spans="1:2">
      <c r="A7" s="88" t="s">
        <v>3668</v>
      </c>
      <c r="B7" s="89">
        <v>52700</v>
      </c>
    </row>
    <row r="8" s="84" customFormat="1" ht="24" customHeight="1" spans="1:2">
      <c r="A8" s="88" t="s">
        <v>3669</v>
      </c>
      <c r="B8" s="89">
        <v>32000</v>
      </c>
    </row>
    <row r="9" s="84" customFormat="1" ht="24" customHeight="1" spans="1:2">
      <c r="A9" s="88" t="s">
        <v>3268</v>
      </c>
      <c r="B9" s="89">
        <v>-28000</v>
      </c>
    </row>
    <row r="10" s="84" customFormat="1" ht="24" customHeight="1" spans="1:2">
      <c r="A10" s="88" t="s">
        <v>3670</v>
      </c>
      <c r="B10" s="89">
        <v>8204</v>
      </c>
    </row>
    <row r="11" s="84" customFormat="1" ht="24" customHeight="1" spans="1:2">
      <c r="A11" s="88" t="s">
        <v>3671</v>
      </c>
      <c r="B11" s="89">
        <v>293339</v>
      </c>
    </row>
    <row r="12" s="84" customFormat="1" ht="24" customHeight="1" spans="1:2">
      <c r="A12" s="88"/>
      <c r="B12" s="89"/>
    </row>
    <row r="13" s="84" customFormat="1" ht="24" customHeight="1" spans="1:2">
      <c r="A13" s="88"/>
      <c r="B13" s="89"/>
    </row>
  </sheetData>
  <mergeCells count="2">
    <mergeCell ref="A2:B2"/>
    <mergeCell ref="A3:B3"/>
  </mergeCells>
  <pageMargins left="0.7" right="0.7" top="0.75" bottom="0.75" header="0.3" footer="0.3"/>
  <pageSetup paperSize="9"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12" sqref="C12"/>
    </sheetView>
  </sheetViews>
  <sheetFormatPr defaultColWidth="9" defaultRowHeight="14.25" outlineLevelCol="3"/>
  <cols>
    <col min="1" max="1" width="31.25" customWidth="1"/>
    <col min="2" max="2" width="16.5" style="41" customWidth="1"/>
    <col min="3" max="3" width="13.75" customWidth="1"/>
    <col min="4" max="4" width="13.25" customWidth="1"/>
  </cols>
  <sheetData>
    <row r="1" spans="1:1">
      <c r="A1" t="s">
        <v>3672</v>
      </c>
    </row>
    <row r="2" ht="33" customHeight="1" spans="1:4">
      <c r="A2" s="71" t="s">
        <v>3673</v>
      </c>
      <c r="B2" s="71"/>
      <c r="C2" s="71"/>
      <c r="D2" s="71"/>
    </row>
    <row r="3" ht="24" customHeight="1" spans="1:4">
      <c r="A3" s="72" t="s">
        <v>55</v>
      </c>
      <c r="B3" s="72"/>
      <c r="C3" s="72"/>
      <c r="D3" s="72"/>
    </row>
    <row r="4" ht="36" customHeight="1" spans="1:4">
      <c r="A4" s="73" t="s">
        <v>56</v>
      </c>
      <c r="B4" s="73" t="s">
        <v>57</v>
      </c>
      <c r="C4" s="73" t="s">
        <v>58</v>
      </c>
      <c r="D4" s="74" t="s">
        <v>59</v>
      </c>
    </row>
    <row r="5" ht="36" customHeight="1" spans="1:4">
      <c r="A5" s="75" t="s">
        <v>3674</v>
      </c>
      <c r="B5" s="75"/>
      <c r="C5" s="76">
        <v>40</v>
      </c>
      <c r="D5" s="77"/>
    </row>
    <row r="6" ht="36" customHeight="1" spans="1:4">
      <c r="A6" s="75" t="s">
        <v>3675</v>
      </c>
      <c r="B6" s="75"/>
      <c r="C6" s="77"/>
      <c r="D6" s="77"/>
    </row>
    <row r="7" ht="36" customHeight="1" spans="1:4">
      <c r="A7" s="75" t="s">
        <v>3676</v>
      </c>
      <c r="B7" s="75"/>
      <c r="C7" s="77"/>
      <c r="D7" s="77"/>
    </row>
    <row r="8" ht="36" customHeight="1" spans="1:4">
      <c r="A8" s="75" t="s">
        <v>3677</v>
      </c>
      <c r="B8" s="75"/>
      <c r="C8" s="77"/>
      <c r="D8" s="77"/>
    </row>
    <row r="9" ht="36" customHeight="1" spans="1:4">
      <c r="A9" s="75" t="s">
        <v>3678</v>
      </c>
      <c r="B9" s="76">
        <v>4040</v>
      </c>
      <c r="C9" s="77"/>
      <c r="D9" s="77"/>
    </row>
    <row r="10" ht="36" customHeight="1" spans="1:4">
      <c r="A10" s="78" t="s">
        <v>3298</v>
      </c>
      <c r="B10" s="78">
        <f>SUM(B5:B9)</f>
        <v>4040</v>
      </c>
      <c r="C10" s="78">
        <f>SUM(C5:C9)</f>
        <v>40</v>
      </c>
      <c r="D10" s="77"/>
    </row>
    <row r="11" ht="36" customHeight="1" spans="1:4">
      <c r="A11" s="75" t="s">
        <v>3679</v>
      </c>
      <c r="B11" s="76">
        <v>2</v>
      </c>
      <c r="C11" s="79">
        <v>2</v>
      </c>
      <c r="D11" s="80">
        <f>C11/B11</f>
        <v>1</v>
      </c>
    </row>
    <row r="12" ht="36" customHeight="1" spans="1:4">
      <c r="A12" s="75" t="s">
        <v>3680</v>
      </c>
      <c r="B12" s="76"/>
      <c r="C12" s="79"/>
      <c r="D12" s="81"/>
    </row>
    <row r="13" ht="36" customHeight="1" spans="1:4">
      <c r="A13" s="75" t="s">
        <v>3681</v>
      </c>
      <c r="B13" s="76"/>
      <c r="C13" s="79">
        <v>2</v>
      </c>
      <c r="D13" s="80"/>
    </row>
    <row r="14" ht="36" customHeight="1" spans="1:4">
      <c r="A14" s="78" t="s">
        <v>3306</v>
      </c>
      <c r="B14" s="79">
        <f>B11+B13+B12+B10</f>
        <v>4042</v>
      </c>
      <c r="C14" s="79">
        <f>C11+C13+C12+C10</f>
        <v>44</v>
      </c>
      <c r="D14" s="80">
        <f>C14/B14</f>
        <v>0.0108857001484414</v>
      </c>
    </row>
    <row r="15" s="58" customFormat="1" ht="24" customHeight="1" spans="1:4">
      <c r="A15" s="82" t="s">
        <v>3682</v>
      </c>
      <c r="B15" s="82"/>
      <c r="C15" s="82"/>
      <c r="D15" s="82"/>
    </row>
    <row r="16" spans="1:1">
      <c r="A16" s="70"/>
    </row>
  </sheetData>
  <mergeCells count="3">
    <mergeCell ref="A2:D2"/>
    <mergeCell ref="A3:D3"/>
    <mergeCell ref="A15:D15"/>
  </mergeCells>
  <pageMargins left="0.94" right="0.94" top="1.02" bottom="0.98" header="0.51" footer="0.51"/>
  <pageSetup paperSize="9" orientation="portrait" horizontalDpi="300"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workbookViewId="0">
      <selection activeCell="A5" sqref="A5"/>
    </sheetView>
  </sheetViews>
  <sheetFormatPr defaultColWidth="9" defaultRowHeight="14.25" outlineLevelCol="1"/>
  <cols>
    <col min="1" max="1" width="55.625" customWidth="1"/>
    <col min="2" max="2" width="18.625" style="41" customWidth="1"/>
  </cols>
  <sheetData>
    <row r="1" spans="1:1">
      <c r="A1" t="s">
        <v>3683</v>
      </c>
    </row>
    <row r="2" ht="33" customHeight="1" spans="1:2">
      <c r="A2" s="59" t="s">
        <v>3684</v>
      </c>
      <c r="B2" s="59"/>
    </row>
    <row r="3" ht="18" customHeight="1" spans="1:2">
      <c r="A3" s="60"/>
      <c r="B3" s="61" t="s">
        <v>55</v>
      </c>
    </row>
    <row r="4" ht="24" customHeight="1" spans="1:2">
      <c r="A4" s="62" t="s">
        <v>3685</v>
      </c>
      <c r="B4" s="62" t="s">
        <v>3665</v>
      </c>
    </row>
    <row r="5" ht="24" customHeight="1" spans="1:2">
      <c r="A5" s="63" t="s">
        <v>3686</v>
      </c>
      <c r="B5" s="64">
        <v>2</v>
      </c>
    </row>
    <row r="6" ht="24" customHeight="1" spans="1:2">
      <c r="A6" s="65" t="s">
        <v>3687</v>
      </c>
      <c r="B6" s="66"/>
    </row>
    <row r="7" ht="24" customHeight="1" spans="1:2">
      <c r="A7" s="65" t="s">
        <v>3688</v>
      </c>
      <c r="B7" s="66"/>
    </row>
    <row r="8" ht="24" customHeight="1" spans="1:2">
      <c r="A8" s="65" t="s">
        <v>3689</v>
      </c>
      <c r="B8" s="66"/>
    </row>
    <row r="9" ht="24" customHeight="1" spans="1:2">
      <c r="A9" s="65" t="s">
        <v>3690</v>
      </c>
      <c r="B9" s="66"/>
    </row>
    <row r="10" ht="24" customHeight="1" spans="1:2">
      <c r="A10" s="65" t="s">
        <v>3691</v>
      </c>
      <c r="B10" s="66">
        <v>2</v>
      </c>
    </row>
    <row r="11" ht="24" customHeight="1" spans="1:2">
      <c r="A11" s="65" t="s">
        <v>3692</v>
      </c>
      <c r="B11" s="67"/>
    </row>
    <row r="12" ht="24" customHeight="1" spans="1:2">
      <c r="A12" s="65" t="s">
        <v>3693</v>
      </c>
      <c r="B12" s="67"/>
    </row>
    <row r="13" ht="24" customHeight="1" spans="1:2">
      <c r="A13" s="65" t="s">
        <v>3694</v>
      </c>
      <c r="B13" s="67"/>
    </row>
    <row r="14" ht="24" customHeight="1" spans="1:2">
      <c r="A14" s="65" t="s">
        <v>3695</v>
      </c>
      <c r="B14" s="67"/>
    </row>
    <row r="15" ht="24" customHeight="1" spans="1:2">
      <c r="A15" s="63" t="s">
        <v>3696</v>
      </c>
      <c r="B15" s="67"/>
    </row>
    <row r="16" ht="24" customHeight="1" spans="1:2">
      <c r="A16" s="65" t="s">
        <v>3697</v>
      </c>
      <c r="B16" s="67"/>
    </row>
    <row r="17" ht="24" customHeight="1" spans="1:2">
      <c r="A17" s="65" t="s">
        <v>3698</v>
      </c>
      <c r="B17" s="67"/>
    </row>
    <row r="18" ht="24" customHeight="1" spans="1:2">
      <c r="A18" s="65" t="s">
        <v>3699</v>
      </c>
      <c r="B18" s="67"/>
    </row>
    <row r="19" ht="24" customHeight="1" spans="1:2">
      <c r="A19" s="65" t="s">
        <v>3700</v>
      </c>
      <c r="B19" s="67"/>
    </row>
    <row r="20" ht="24" customHeight="1" spans="1:2">
      <c r="A20" s="65" t="s">
        <v>3701</v>
      </c>
      <c r="B20" s="67"/>
    </row>
    <row r="21" ht="24" customHeight="1" spans="1:2">
      <c r="A21" s="65" t="s">
        <v>3702</v>
      </c>
      <c r="B21" s="67"/>
    </row>
    <row r="22" ht="24" customHeight="1" spans="1:2">
      <c r="A22" s="65" t="s">
        <v>3703</v>
      </c>
      <c r="B22" s="67"/>
    </row>
    <row r="23" ht="24" customHeight="1" spans="1:2">
      <c r="A23" s="65" t="s">
        <v>3704</v>
      </c>
      <c r="B23" s="67"/>
    </row>
    <row r="24" ht="24" customHeight="1" spans="1:2">
      <c r="A24" s="63" t="s">
        <v>3705</v>
      </c>
      <c r="B24" s="67"/>
    </row>
    <row r="25" ht="24" customHeight="1" spans="1:2">
      <c r="A25" s="65" t="s">
        <v>3706</v>
      </c>
      <c r="B25" s="67"/>
    </row>
    <row r="26" ht="24" customHeight="1" spans="1:2">
      <c r="A26" s="63" t="s">
        <v>3707</v>
      </c>
      <c r="B26" s="67"/>
    </row>
    <row r="27" ht="24" customHeight="1" spans="1:2">
      <c r="A27" s="65" t="s">
        <v>3708</v>
      </c>
      <c r="B27" s="67"/>
    </row>
    <row r="28" ht="24" customHeight="1" spans="1:2">
      <c r="A28" s="65" t="s">
        <v>3709</v>
      </c>
      <c r="B28" s="67"/>
    </row>
    <row r="29" ht="24" customHeight="1" spans="1:2">
      <c r="A29" s="65" t="s">
        <v>3710</v>
      </c>
      <c r="B29" s="67"/>
    </row>
    <row r="30" ht="24" customHeight="1" spans="1:2">
      <c r="A30" s="63" t="s">
        <v>3711</v>
      </c>
      <c r="B30" s="64">
        <v>9</v>
      </c>
    </row>
    <row r="31" ht="24" customHeight="1" spans="1:2">
      <c r="A31" s="65" t="s">
        <v>3712</v>
      </c>
      <c r="B31" s="67">
        <v>9</v>
      </c>
    </row>
    <row r="32" ht="24" customHeight="1" spans="1:2">
      <c r="A32" s="65" t="s">
        <v>3713</v>
      </c>
      <c r="B32" s="66">
        <f>B30+B5</f>
        <v>11</v>
      </c>
    </row>
    <row r="33" ht="24" customHeight="1" spans="1:2">
      <c r="A33" s="65" t="s">
        <v>2048</v>
      </c>
      <c r="B33" s="66"/>
    </row>
    <row r="34" ht="24" customHeight="1" spans="1:2">
      <c r="A34" s="65" t="s">
        <v>3714</v>
      </c>
      <c r="B34" s="66">
        <v>33</v>
      </c>
    </row>
    <row r="35" ht="24" customHeight="1" spans="1:2">
      <c r="A35" s="63" t="s">
        <v>123</v>
      </c>
      <c r="B35" s="68">
        <f>B32+B33+B34</f>
        <v>44</v>
      </c>
    </row>
    <row r="36" s="58" customFormat="1" ht="24" customHeight="1" spans="1:2">
      <c r="A36" s="69" t="s">
        <v>3682</v>
      </c>
      <c r="B36" s="69"/>
    </row>
    <row r="37" spans="1:1">
      <c r="A37" s="70"/>
    </row>
  </sheetData>
  <mergeCells count="2">
    <mergeCell ref="A2:B2"/>
    <mergeCell ref="A36:B36"/>
  </mergeCells>
  <pageMargins left="0.94" right="0.94" top="1.02" bottom="0.98" header="0.51" footer="0.51"/>
  <pageSetup paperSize="9"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showZeros="0" workbookViewId="0">
      <selection activeCell="A18" sqref="A18"/>
    </sheetView>
  </sheetViews>
  <sheetFormatPr defaultColWidth="9" defaultRowHeight="14.25" outlineLevelCol="1"/>
  <cols>
    <col min="1" max="1" width="49.375" customWidth="1"/>
    <col min="2" max="2" width="18.75" customWidth="1"/>
  </cols>
  <sheetData>
    <row r="1" spans="1:2">
      <c r="A1" t="s">
        <v>3715</v>
      </c>
      <c r="B1" s="41"/>
    </row>
    <row r="2" ht="22.5" spans="1:2">
      <c r="A2" s="54" t="s">
        <v>3716</v>
      </c>
      <c r="B2" s="54"/>
    </row>
    <row r="3" spans="1:2">
      <c r="A3" s="43"/>
      <c r="B3" s="44" t="s">
        <v>55</v>
      </c>
    </row>
    <row r="4" ht="24" customHeight="1" spans="1:2">
      <c r="A4" s="45" t="s">
        <v>56</v>
      </c>
      <c r="B4" s="46" t="s">
        <v>58</v>
      </c>
    </row>
    <row r="5" ht="24" customHeight="1" spans="1:2">
      <c r="A5" s="55" t="s">
        <v>3717</v>
      </c>
      <c r="B5" s="56">
        <v>0</v>
      </c>
    </row>
    <row r="6" ht="24" customHeight="1" spans="1:2">
      <c r="A6" s="47" t="s">
        <v>1212</v>
      </c>
      <c r="B6" s="56">
        <v>0</v>
      </c>
    </row>
    <row r="7" ht="24" customHeight="1" spans="1:2">
      <c r="A7" s="47" t="s">
        <v>2447</v>
      </c>
      <c r="B7" s="56">
        <v>0</v>
      </c>
    </row>
    <row r="8" ht="24" customHeight="1" spans="1:2">
      <c r="A8" s="57" t="s">
        <v>3718</v>
      </c>
      <c r="B8" s="56">
        <v>0</v>
      </c>
    </row>
    <row r="9" ht="24" customHeight="1" spans="1:2">
      <c r="A9" s="47" t="s">
        <v>3719</v>
      </c>
      <c r="B9" s="56">
        <v>0</v>
      </c>
    </row>
    <row r="10" ht="24" customHeight="1" spans="1:2">
      <c r="A10" s="47" t="s">
        <v>3720</v>
      </c>
      <c r="B10" s="56">
        <v>0</v>
      </c>
    </row>
    <row r="11" ht="24" customHeight="1" spans="1:2">
      <c r="A11" s="57" t="s">
        <v>3721</v>
      </c>
      <c r="B11" s="56">
        <v>0</v>
      </c>
    </row>
    <row r="12" ht="24" customHeight="1" spans="1:2">
      <c r="A12" s="57" t="s">
        <v>3722</v>
      </c>
      <c r="B12" s="56">
        <v>0</v>
      </c>
    </row>
    <row r="13" ht="24" customHeight="1" spans="1:2">
      <c r="A13" s="57" t="s">
        <v>3723</v>
      </c>
      <c r="B13" s="56">
        <v>0</v>
      </c>
    </row>
    <row r="14" ht="24" customHeight="1" spans="1:2">
      <c r="A14" s="57" t="s">
        <v>3724</v>
      </c>
      <c r="B14" s="56">
        <v>0</v>
      </c>
    </row>
    <row r="15" ht="24" customHeight="1" spans="1:2">
      <c r="A15" s="57" t="s">
        <v>3725</v>
      </c>
      <c r="B15" s="56">
        <v>0</v>
      </c>
    </row>
    <row r="16" ht="24" customHeight="1" spans="1:2">
      <c r="A16" s="57" t="s">
        <v>3726</v>
      </c>
      <c r="B16" s="56">
        <v>0</v>
      </c>
    </row>
    <row r="17" ht="24" customHeight="1" spans="1:2">
      <c r="A17" s="57" t="s">
        <v>3727</v>
      </c>
      <c r="B17" s="56">
        <v>0</v>
      </c>
    </row>
    <row r="18" ht="24" customHeight="1" spans="1:2">
      <c r="A18" s="57" t="s">
        <v>3728</v>
      </c>
      <c r="B18" s="56">
        <v>0</v>
      </c>
    </row>
    <row r="19" ht="24" customHeight="1" spans="1:2">
      <c r="A19" s="57" t="s">
        <v>3729</v>
      </c>
      <c r="B19" s="56">
        <v>0</v>
      </c>
    </row>
    <row r="20" ht="24" customHeight="1" spans="1:2">
      <c r="A20" s="47" t="s">
        <v>3730</v>
      </c>
      <c r="B20" s="56">
        <v>0</v>
      </c>
    </row>
    <row r="21" ht="24" customHeight="1" spans="1:2">
      <c r="A21" s="57" t="s">
        <v>3731</v>
      </c>
      <c r="B21" s="56">
        <v>0</v>
      </c>
    </row>
    <row r="22" ht="24" customHeight="1" spans="1:2">
      <c r="A22" s="57" t="s">
        <v>3732</v>
      </c>
      <c r="B22" s="56">
        <v>0</v>
      </c>
    </row>
    <row r="23" ht="24" customHeight="1" spans="1:2">
      <c r="A23" s="57" t="s">
        <v>3733</v>
      </c>
      <c r="B23" s="56">
        <v>0</v>
      </c>
    </row>
    <row r="24" ht="24" customHeight="1" spans="1:2">
      <c r="A24" s="57" t="s">
        <v>3734</v>
      </c>
      <c r="B24" s="56">
        <v>0</v>
      </c>
    </row>
    <row r="25" ht="24" customHeight="1" spans="1:2">
      <c r="A25" s="57" t="s">
        <v>3735</v>
      </c>
      <c r="B25" s="56">
        <v>0</v>
      </c>
    </row>
    <row r="26" ht="24" customHeight="1" spans="1:2">
      <c r="A26" s="57" t="s">
        <v>3736</v>
      </c>
      <c r="B26" s="56">
        <v>0</v>
      </c>
    </row>
    <row r="27" ht="24" customHeight="1" spans="1:2">
      <c r="A27" s="57" t="s">
        <v>3737</v>
      </c>
      <c r="B27" s="56">
        <v>0</v>
      </c>
    </row>
    <row r="28" ht="24" customHeight="1" spans="1:2">
      <c r="A28" s="57" t="s">
        <v>3738</v>
      </c>
      <c r="B28" s="56">
        <v>0</v>
      </c>
    </row>
    <row r="29" ht="24" customHeight="1" spans="1:2">
      <c r="A29" s="47" t="s">
        <v>3739</v>
      </c>
      <c r="B29" s="56">
        <v>0</v>
      </c>
    </row>
    <row r="30" ht="24" customHeight="1" spans="1:2">
      <c r="A30" s="57" t="s">
        <v>3740</v>
      </c>
      <c r="B30" s="56">
        <v>0</v>
      </c>
    </row>
    <row r="31" ht="24" customHeight="1" spans="1:2">
      <c r="A31" s="47" t="s">
        <v>3741</v>
      </c>
      <c r="B31" s="56">
        <v>0</v>
      </c>
    </row>
    <row r="32" ht="24" customHeight="1" spans="1:2">
      <c r="A32" s="57" t="s">
        <v>3742</v>
      </c>
      <c r="B32" s="56">
        <v>0</v>
      </c>
    </row>
    <row r="33" ht="24" customHeight="1" spans="1:2">
      <c r="A33" s="57" t="s">
        <v>3743</v>
      </c>
      <c r="B33" s="56">
        <v>0</v>
      </c>
    </row>
    <row r="34" ht="24" customHeight="1" spans="1:2">
      <c r="A34" s="57" t="s">
        <v>3744</v>
      </c>
      <c r="B34" s="56">
        <v>0</v>
      </c>
    </row>
    <row r="35" ht="24" customHeight="1" spans="1:2">
      <c r="A35" s="47" t="s">
        <v>3745</v>
      </c>
      <c r="B35" s="56">
        <v>0</v>
      </c>
    </row>
    <row r="36" ht="24" customHeight="1" spans="1:2">
      <c r="A36" s="57" t="s">
        <v>3746</v>
      </c>
      <c r="B36" s="56">
        <v>0</v>
      </c>
    </row>
    <row r="37" spans="1:2">
      <c r="A37" s="52" t="s">
        <v>3747</v>
      </c>
      <c r="B37" s="53"/>
    </row>
  </sheetData>
  <mergeCells count="2">
    <mergeCell ref="A2:B2"/>
    <mergeCell ref="A37:B37"/>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10" sqref="A10:B10"/>
    </sheetView>
  </sheetViews>
  <sheetFormatPr defaultColWidth="9" defaultRowHeight="14.25" outlineLevelCol="1"/>
  <cols>
    <col min="1" max="1" width="43.125" customWidth="1"/>
    <col min="2" max="2" width="28.875" customWidth="1"/>
  </cols>
  <sheetData>
    <row r="1" spans="1:2">
      <c r="A1" t="s">
        <v>3748</v>
      </c>
      <c r="B1" s="41"/>
    </row>
    <row r="2" ht="22.5" spans="1:2">
      <c r="A2" s="42" t="s">
        <v>3749</v>
      </c>
      <c r="B2" s="42"/>
    </row>
    <row r="3" spans="1:2">
      <c r="A3" s="43"/>
      <c r="B3" s="44" t="s">
        <v>55</v>
      </c>
    </row>
    <row r="4" ht="24" customHeight="1" spans="1:2">
      <c r="A4" s="45" t="s">
        <v>3750</v>
      </c>
      <c r="B4" s="46" t="s">
        <v>58</v>
      </c>
    </row>
    <row r="5" ht="24" customHeight="1" spans="1:2">
      <c r="A5" s="47" t="s">
        <v>114</v>
      </c>
      <c r="B5" s="48">
        <v>0</v>
      </c>
    </row>
    <row r="6" ht="24" customHeight="1" spans="1:2">
      <c r="A6" s="47" t="s">
        <v>3751</v>
      </c>
      <c r="B6" s="49">
        <v>0</v>
      </c>
    </row>
    <row r="7" ht="24" customHeight="1" spans="1:2">
      <c r="A7" s="50" t="s">
        <v>3752</v>
      </c>
      <c r="B7" s="49">
        <v>0</v>
      </c>
    </row>
    <row r="8" ht="24" customHeight="1" spans="1:2">
      <c r="A8" s="50" t="s">
        <v>3753</v>
      </c>
      <c r="B8" s="49">
        <v>0</v>
      </c>
    </row>
    <row r="9" ht="24" customHeight="1" spans="1:2">
      <c r="A9" s="51" t="s">
        <v>117</v>
      </c>
      <c r="B9" s="49">
        <v>0</v>
      </c>
    </row>
    <row r="10" spans="1:2">
      <c r="A10" s="52" t="s">
        <v>3754</v>
      </c>
      <c r="B10" s="53"/>
    </row>
  </sheetData>
  <mergeCells count="2">
    <mergeCell ref="A2:B2"/>
    <mergeCell ref="A10:B10"/>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D15" sqref="D15"/>
    </sheetView>
  </sheetViews>
  <sheetFormatPr defaultColWidth="8" defaultRowHeight="14.25" customHeight="1"/>
  <cols>
    <col min="1" max="1" width="38.2" style="16" customWidth="1"/>
    <col min="2" max="2" width="13.4" style="16" customWidth="1"/>
    <col min="3" max="3" width="13.125" style="16" customWidth="1"/>
    <col min="4" max="4" width="13.1" style="16" customWidth="1"/>
    <col min="5" max="5" width="13.25" style="16" customWidth="1"/>
    <col min="6" max="6" width="11" style="16" customWidth="1"/>
    <col min="7" max="7" width="13.3" style="16" customWidth="1"/>
    <col min="8" max="8" width="8" style="16" customWidth="1"/>
    <col min="9" max="9" width="10.4" style="16" customWidth="1"/>
    <col min="10" max="16384" width="8" style="16"/>
  </cols>
  <sheetData>
    <row r="1" s="16" customFormat="1" ht="15" customHeight="1" spans="1:9">
      <c r="A1" s="17" t="s">
        <v>3755</v>
      </c>
      <c r="B1" s="18"/>
      <c r="C1" s="18"/>
      <c r="D1" s="18"/>
      <c r="E1" s="18"/>
      <c r="F1" s="18"/>
      <c r="G1" s="18"/>
      <c r="H1" s="18"/>
      <c r="I1" s="18"/>
    </row>
    <row r="2" s="16" customFormat="1" ht="33.75" customHeight="1" spans="1:9">
      <c r="A2" s="19" t="s">
        <v>3756</v>
      </c>
      <c r="B2" s="19"/>
      <c r="C2" s="19"/>
      <c r="D2" s="19"/>
      <c r="E2" s="19"/>
      <c r="F2" s="19"/>
      <c r="G2" s="19"/>
      <c r="H2" s="19"/>
      <c r="I2" s="19"/>
    </row>
    <row r="3" s="16" customFormat="1" ht="18.75" customHeight="1" spans="1:9">
      <c r="A3" s="20"/>
      <c r="B3" s="21"/>
      <c r="C3" s="21"/>
      <c r="D3" s="21"/>
      <c r="E3" s="21"/>
      <c r="F3" s="21"/>
      <c r="G3" s="21"/>
      <c r="H3" s="22" t="s">
        <v>55</v>
      </c>
      <c r="I3" s="22"/>
    </row>
    <row r="4" s="16" customFormat="1" ht="24" spans="1:9">
      <c r="A4" s="23" t="s">
        <v>3651</v>
      </c>
      <c r="B4" s="24" t="s">
        <v>3757</v>
      </c>
      <c r="C4" s="25" t="s">
        <v>3758</v>
      </c>
      <c r="D4" s="24" t="s">
        <v>3759</v>
      </c>
      <c r="E4" s="24" t="s">
        <v>3760</v>
      </c>
      <c r="F4" s="24" t="s">
        <v>3761</v>
      </c>
      <c r="G4" s="24" t="s">
        <v>3762</v>
      </c>
      <c r="H4" s="24" t="s">
        <v>3763</v>
      </c>
      <c r="I4" s="24" t="s">
        <v>3764</v>
      </c>
    </row>
    <row r="5" s="16" customFormat="1" ht="28.5" customHeight="1" spans="1:9">
      <c r="A5" s="31" t="s">
        <v>3765</v>
      </c>
      <c r="B5" s="27">
        <v>31964</v>
      </c>
      <c r="C5" s="27">
        <v>0</v>
      </c>
      <c r="D5" s="27">
        <v>13706</v>
      </c>
      <c r="E5" s="27">
        <v>18258</v>
      </c>
      <c r="F5" s="27"/>
      <c r="G5" s="27"/>
      <c r="H5" s="27"/>
      <c r="I5" s="27"/>
    </row>
    <row r="6" s="16" customFormat="1" ht="28.5" customHeight="1" spans="1:9">
      <c r="A6" s="26" t="s">
        <v>3766</v>
      </c>
      <c r="B6" s="27">
        <f t="shared" ref="B6:B11" si="0">D6+E6</f>
        <v>17602</v>
      </c>
      <c r="C6" s="27">
        <v>0</v>
      </c>
      <c r="D6" s="27">
        <v>3710</v>
      </c>
      <c r="E6" s="27">
        <v>13892</v>
      </c>
      <c r="F6" s="27"/>
      <c r="G6" s="27"/>
      <c r="H6" s="27"/>
      <c r="I6" s="27"/>
    </row>
    <row r="7" s="16" customFormat="1" ht="28.5" customHeight="1" spans="1:9">
      <c r="A7" s="26" t="s">
        <v>3767</v>
      </c>
      <c r="B7" s="27">
        <f t="shared" si="0"/>
        <v>13907</v>
      </c>
      <c r="C7" s="27">
        <v>0</v>
      </c>
      <c r="D7" s="27">
        <v>9968</v>
      </c>
      <c r="E7" s="27">
        <v>3939</v>
      </c>
      <c r="F7" s="27"/>
      <c r="G7" s="27"/>
      <c r="H7" s="27"/>
      <c r="I7" s="32"/>
    </row>
    <row r="8" s="16" customFormat="1" ht="28.5" customHeight="1" spans="1:9">
      <c r="A8" s="29" t="s">
        <v>3768</v>
      </c>
      <c r="B8" s="27">
        <f t="shared" si="0"/>
        <v>132</v>
      </c>
      <c r="C8" s="27">
        <v>0</v>
      </c>
      <c r="D8" s="27">
        <v>13</v>
      </c>
      <c r="E8" s="27">
        <v>119</v>
      </c>
      <c r="F8" s="27"/>
      <c r="G8" s="27"/>
      <c r="H8" s="28"/>
      <c r="I8" s="37"/>
    </row>
    <row r="9" s="16" customFormat="1" ht="28.5" customHeight="1" spans="1:9">
      <c r="A9" s="29" t="s">
        <v>3769</v>
      </c>
      <c r="B9" s="27">
        <f t="shared" si="0"/>
        <v>0</v>
      </c>
      <c r="C9" s="27">
        <v>0</v>
      </c>
      <c r="D9" s="27">
        <v>0</v>
      </c>
      <c r="E9" s="38">
        <v>0</v>
      </c>
      <c r="F9" s="27"/>
      <c r="G9" s="27"/>
      <c r="H9" s="27"/>
      <c r="I9" s="40"/>
    </row>
    <row r="10" s="16" customFormat="1" ht="28.5" customHeight="1" spans="1:9">
      <c r="A10" s="29" t="s">
        <v>3770</v>
      </c>
      <c r="B10" s="27">
        <f t="shared" si="0"/>
        <v>307</v>
      </c>
      <c r="C10" s="27">
        <v>0</v>
      </c>
      <c r="D10" s="27">
        <v>1</v>
      </c>
      <c r="E10" s="27">
        <v>306</v>
      </c>
      <c r="F10" s="27"/>
      <c r="G10" s="27"/>
      <c r="H10" s="27"/>
      <c r="I10" s="27"/>
    </row>
    <row r="11" s="16" customFormat="1" ht="28.5" customHeight="1" spans="1:9">
      <c r="A11" s="29" t="s">
        <v>3771</v>
      </c>
      <c r="B11" s="27">
        <f t="shared" si="0"/>
        <v>10</v>
      </c>
      <c r="C11" s="27">
        <v>0</v>
      </c>
      <c r="D11" s="27">
        <v>9</v>
      </c>
      <c r="E11" s="27">
        <v>1</v>
      </c>
      <c r="F11" s="27">
        <v>0</v>
      </c>
      <c r="G11" s="27">
        <v>0</v>
      </c>
      <c r="H11" s="27">
        <v>0</v>
      </c>
      <c r="I11" s="27"/>
    </row>
    <row r="12" s="16" customFormat="1" ht="28.5" customHeight="1" spans="1:9">
      <c r="A12" s="29" t="s">
        <v>3772</v>
      </c>
      <c r="B12" s="39">
        <f>[1]Sheet1!B14/10000</f>
        <v>0</v>
      </c>
      <c r="C12" s="35">
        <f>[1]Sheet1!C13/10000</f>
        <v>0</v>
      </c>
      <c r="D12" s="35">
        <f>[1]Sheet1!D14/10000</f>
        <v>0</v>
      </c>
      <c r="E12" s="35">
        <f>[1]Sheet1!E14/10000</f>
        <v>0</v>
      </c>
      <c r="F12" s="35"/>
      <c r="G12" s="35"/>
      <c r="H12" s="35"/>
      <c r="I12" s="35">
        <f>[1]Sheet1!I14/10000</f>
        <v>0</v>
      </c>
    </row>
    <row r="13" ht="22" customHeight="1"/>
  </sheetData>
  <mergeCells count="2">
    <mergeCell ref="A2:I2"/>
    <mergeCell ref="H3:I3"/>
  </mergeCells>
  <printOptions horizontalCentered="1"/>
  <pageMargins left="0.59" right="0.59" top="1.02" bottom="0.98" header="0.51" footer="0.67"/>
  <pageSetup paperSize="9" firstPageNumber="22" orientation="landscape" useFirstPageNumber="1" horizontalDpi="600" verticalDpi="6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D15" sqref="D15"/>
    </sheetView>
  </sheetViews>
  <sheetFormatPr defaultColWidth="8" defaultRowHeight="14.25" customHeight="1"/>
  <cols>
    <col min="1" max="1" width="40.8" style="16" customWidth="1"/>
    <col min="2" max="2" width="11" style="16" customWidth="1"/>
    <col min="3" max="3" width="12" style="16" customWidth="1"/>
    <col min="4" max="4" width="11.75" style="16" customWidth="1"/>
    <col min="5" max="5" width="13.75" style="16" customWidth="1"/>
    <col min="6" max="6" width="9.75" style="16" customWidth="1"/>
    <col min="7" max="7" width="12.25" style="16" customWidth="1"/>
    <col min="8" max="8" width="8.5" style="16" customWidth="1"/>
    <col min="9" max="9" width="8.375" style="16" customWidth="1"/>
    <col min="10" max="16384" width="8" style="16"/>
  </cols>
  <sheetData>
    <row r="1" s="16" customFormat="1" ht="15" customHeight="1" spans="1:9">
      <c r="A1" s="17" t="s">
        <v>3773</v>
      </c>
      <c r="B1" s="18"/>
      <c r="C1" s="18"/>
      <c r="D1" s="18"/>
      <c r="E1" s="18"/>
      <c r="F1" s="18"/>
      <c r="G1" s="18"/>
      <c r="H1" s="18"/>
      <c r="I1" s="18"/>
    </row>
    <row r="2" s="16" customFormat="1" ht="33.75" customHeight="1" spans="1:9">
      <c r="A2" s="19" t="s">
        <v>3774</v>
      </c>
      <c r="B2" s="19"/>
      <c r="C2" s="19"/>
      <c r="D2" s="19"/>
      <c r="E2" s="19"/>
      <c r="F2" s="19"/>
      <c r="G2" s="19"/>
      <c r="H2" s="19"/>
      <c r="I2" s="19"/>
    </row>
    <row r="3" s="16" customFormat="1" ht="18.75" customHeight="1" spans="1:9">
      <c r="A3" s="20"/>
      <c r="B3" s="21"/>
      <c r="C3" s="21"/>
      <c r="D3" s="21"/>
      <c r="E3" s="21"/>
      <c r="F3" s="21"/>
      <c r="G3" s="21"/>
      <c r="H3" s="22" t="s">
        <v>55</v>
      </c>
      <c r="I3" s="22"/>
    </row>
    <row r="4" s="16" customFormat="1" ht="24" spans="1:9">
      <c r="A4" s="23" t="s">
        <v>3651</v>
      </c>
      <c r="B4" s="24" t="s">
        <v>3757</v>
      </c>
      <c r="C4" s="25" t="s">
        <v>3758</v>
      </c>
      <c r="D4" s="24" t="s">
        <v>3759</v>
      </c>
      <c r="E4" s="24" t="s">
        <v>3775</v>
      </c>
      <c r="F4" s="24" t="s">
        <v>3761</v>
      </c>
      <c r="G4" s="24" t="s">
        <v>3776</v>
      </c>
      <c r="H4" s="24" t="s">
        <v>3777</v>
      </c>
      <c r="I4" s="24" t="s">
        <v>3778</v>
      </c>
    </row>
    <row r="5" s="16" customFormat="1" ht="28.5" customHeight="1" spans="1:9">
      <c r="A5" s="26" t="s">
        <v>3779</v>
      </c>
      <c r="B5" s="27">
        <v>31325</v>
      </c>
      <c r="C5" s="27">
        <v>0</v>
      </c>
      <c r="D5" s="27">
        <v>10839</v>
      </c>
      <c r="E5" s="27">
        <v>20486</v>
      </c>
      <c r="F5" s="27"/>
      <c r="G5" s="27"/>
      <c r="H5" s="28"/>
      <c r="I5" s="35"/>
    </row>
    <row r="6" s="16" customFormat="1" ht="28.5" customHeight="1" spans="1:9">
      <c r="A6" s="26" t="s">
        <v>3780</v>
      </c>
      <c r="B6" s="27">
        <v>31312</v>
      </c>
      <c r="C6" s="27">
        <v>0</v>
      </c>
      <c r="D6" s="27">
        <v>10832</v>
      </c>
      <c r="E6" s="27">
        <v>20480</v>
      </c>
      <c r="F6" s="27"/>
      <c r="G6" s="27"/>
      <c r="H6" s="28"/>
      <c r="I6" s="36"/>
    </row>
    <row r="7" s="16" customFormat="1" ht="28.5" customHeight="1" spans="1:9">
      <c r="A7" s="29" t="s">
        <v>3781</v>
      </c>
      <c r="B7" s="27">
        <v>3</v>
      </c>
      <c r="C7" s="27">
        <v>0</v>
      </c>
      <c r="D7" s="27">
        <v>2</v>
      </c>
      <c r="E7" s="27">
        <v>1</v>
      </c>
      <c r="F7" s="27"/>
      <c r="G7" s="27"/>
      <c r="H7" s="28"/>
      <c r="I7" s="37"/>
    </row>
    <row r="8" s="16" customFormat="1" ht="28.5" customHeight="1" spans="1:9">
      <c r="A8" s="26" t="s">
        <v>3782</v>
      </c>
      <c r="B8" s="27">
        <v>8</v>
      </c>
      <c r="C8" s="27">
        <v>0</v>
      </c>
      <c r="D8" s="27">
        <v>3</v>
      </c>
      <c r="E8" s="27">
        <v>5</v>
      </c>
      <c r="F8" s="27"/>
      <c r="G8" s="27"/>
      <c r="H8" s="28"/>
      <c r="I8" s="36"/>
    </row>
    <row r="9" s="16" customFormat="1" ht="28.5" customHeight="1" spans="1:9">
      <c r="A9" s="29" t="s">
        <v>3783</v>
      </c>
      <c r="B9" s="27">
        <v>0</v>
      </c>
      <c r="C9" s="27">
        <v>0</v>
      </c>
      <c r="D9" s="27"/>
      <c r="E9" s="27"/>
      <c r="F9" s="27">
        <v>0</v>
      </c>
      <c r="G9" s="27">
        <v>0</v>
      </c>
      <c r="H9" s="28">
        <v>0</v>
      </c>
      <c r="I9" s="36"/>
    </row>
    <row r="10" s="16" customFormat="1" ht="28.5" customHeight="1" spans="1:9">
      <c r="A10" s="29" t="s">
        <v>3784</v>
      </c>
      <c r="B10" s="30"/>
      <c r="C10" s="27"/>
      <c r="D10" s="27"/>
      <c r="E10" s="27"/>
      <c r="F10" s="27"/>
      <c r="G10" s="27"/>
      <c r="H10" s="28"/>
      <c r="I10" s="36"/>
    </row>
    <row r="11" s="16" customFormat="1" ht="28.5" customHeight="1" spans="1:9">
      <c r="A11" s="31" t="s">
        <v>3785</v>
      </c>
      <c r="B11" s="27">
        <v>639</v>
      </c>
      <c r="C11" s="27">
        <v>0</v>
      </c>
      <c r="D11" s="32">
        <v>2867</v>
      </c>
      <c r="E11" s="32">
        <v>-2228</v>
      </c>
      <c r="F11" s="27"/>
      <c r="G11" s="27"/>
      <c r="H11" s="28"/>
      <c r="I11" s="36"/>
    </row>
    <row r="12" s="16" customFormat="1" ht="28.5" customHeight="1" spans="1:9">
      <c r="A12" s="26" t="s">
        <v>3786</v>
      </c>
      <c r="B12" s="27">
        <v>28342</v>
      </c>
      <c r="C12" s="28"/>
      <c r="D12" s="33">
        <v>19427</v>
      </c>
      <c r="E12" s="33">
        <v>8915</v>
      </c>
      <c r="F12" s="34"/>
      <c r="G12" s="27"/>
      <c r="H12" s="28"/>
      <c r="I12" s="33"/>
    </row>
    <row r="13" s="16" customFormat="1" ht="22" customHeight="1"/>
  </sheetData>
  <mergeCells count="2">
    <mergeCell ref="A2:I2"/>
    <mergeCell ref="H3:I3"/>
  </mergeCells>
  <pageMargins left="0.75" right="0.75" top="1" bottom="1" header="0.51" footer="0.5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C30" sqref="C30"/>
    </sheetView>
  </sheetViews>
  <sheetFormatPr defaultColWidth="9" defaultRowHeight="14.25" outlineLevelCol="3"/>
  <cols>
    <col min="1" max="1" width="28.625" style="84" customWidth="1"/>
    <col min="2" max="2" width="11.75" style="333" customWidth="1"/>
    <col min="3" max="3" width="10.625" style="333" customWidth="1"/>
    <col min="4" max="4" width="10.5" style="333" customWidth="1"/>
    <col min="5" max="248" width="9" style="84"/>
  </cols>
  <sheetData>
    <row r="1" spans="1:1">
      <c r="A1" s="84" t="s">
        <v>85</v>
      </c>
    </row>
    <row r="2" s="83" customFormat="1" ht="29.25" customHeight="1" spans="1:4">
      <c r="A2" s="181" t="s">
        <v>86</v>
      </c>
      <c r="B2" s="334"/>
      <c r="C2" s="334"/>
      <c r="D2" s="334"/>
    </row>
    <row r="3" s="84" customFormat="1" ht="24.95" customHeight="1" spans="1:4">
      <c r="A3" s="309" t="s">
        <v>55</v>
      </c>
      <c r="B3" s="335"/>
      <c r="C3" s="335"/>
      <c r="D3" s="335"/>
    </row>
    <row r="4" s="84" customFormat="1" ht="36" customHeight="1" spans="1:4">
      <c r="A4" s="73" t="s">
        <v>56</v>
      </c>
      <c r="B4" s="311" t="s">
        <v>57</v>
      </c>
      <c r="C4" s="311" t="s">
        <v>58</v>
      </c>
      <c r="D4" s="311" t="s">
        <v>59</v>
      </c>
    </row>
    <row r="5" s="84" customFormat="1" ht="24" customHeight="1" spans="1:4">
      <c r="A5" s="313" t="s">
        <v>87</v>
      </c>
      <c r="B5" s="314">
        <v>23413.043482</v>
      </c>
      <c r="C5" s="315">
        <v>23378</v>
      </c>
      <c r="D5" s="316">
        <f>C5/B5</f>
        <v>0.99850324960841</v>
      </c>
    </row>
    <row r="6" s="84" customFormat="1" ht="24" customHeight="1" spans="1:4">
      <c r="A6" s="313" t="s">
        <v>88</v>
      </c>
      <c r="B6" s="317"/>
      <c r="C6" s="318"/>
      <c r="D6" s="316"/>
    </row>
    <row r="7" s="84" customFormat="1" ht="24" customHeight="1" spans="1:4">
      <c r="A7" s="313" t="s">
        <v>89</v>
      </c>
      <c r="B7" s="314">
        <v>196.275</v>
      </c>
      <c r="C7" s="315">
        <v>157</v>
      </c>
      <c r="D7" s="316">
        <f t="shared" ref="D7:D17" si="0">C7/B7</f>
        <v>0.799898102152592</v>
      </c>
    </row>
    <row r="8" s="84" customFormat="1" ht="24" customHeight="1" spans="1:4">
      <c r="A8" s="313" t="s">
        <v>90</v>
      </c>
      <c r="B8" s="314">
        <v>7300.685471</v>
      </c>
      <c r="C8" s="315">
        <v>7473</v>
      </c>
      <c r="D8" s="316">
        <f t="shared" si="0"/>
        <v>1.02360251372073</v>
      </c>
    </row>
    <row r="9" s="84" customFormat="1" ht="24" customHeight="1" spans="1:4">
      <c r="A9" s="313" t="s">
        <v>91</v>
      </c>
      <c r="B9" s="314">
        <v>46625.897689</v>
      </c>
      <c r="C9" s="315">
        <v>49214</v>
      </c>
      <c r="D9" s="316">
        <f t="shared" si="0"/>
        <v>1.05550782803718</v>
      </c>
    </row>
    <row r="10" s="84" customFormat="1" ht="24" customHeight="1" spans="1:4">
      <c r="A10" s="313" t="s">
        <v>92</v>
      </c>
      <c r="B10" s="314">
        <v>7456.883698</v>
      </c>
      <c r="C10" s="315">
        <v>6750</v>
      </c>
      <c r="D10" s="316">
        <f t="shared" si="0"/>
        <v>0.905203872471607</v>
      </c>
    </row>
    <row r="11" s="84" customFormat="1" ht="24" customHeight="1" spans="1:4">
      <c r="A11" s="319" t="s">
        <v>93</v>
      </c>
      <c r="B11" s="314">
        <v>5144.351798</v>
      </c>
      <c r="C11" s="315">
        <v>5951</v>
      </c>
      <c r="D11" s="316">
        <f t="shared" si="0"/>
        <v>1.15680269034353</v>
      </c>
    </row>
    <row r="12" s="84" customFormat="1" ht="24" customHeight="1" spans="1:4">
      <c r="A12" s="313" t="s">
        <v>94</v>
      </c>
      <c r="B12" s="314">
        <v>31771.436488</v>
      </c>
      <c r="C12" s="315">
        <v>33219</v>
      </c>
      <c r="D12" s="316">
        <f t="shared" si="0"/>
        <v>1.0455617898343</v>
      </c>
    </row>
    <row r="13" s="84" customFormat="1" ht="24" customHeight="1" spans="1:4">
      <c r="A13" s="319" t="s">
        <v>95</v>
      </c>
      <c r="B13" s="314">
        <v>14076.803233</v>
      </c>
      <c r="C13" s="315">
        <v>15599</v>
      </c>
      <c r="D13" s="316">
        <f t="shared" si="0"/>
        <v>1.10813511717146</v>
      </c>
    </row>
    <row r="14" s="84" customFormat="1" ht="24" customHeight="1" spans="1:4">
      <c r="A14" s="319" t="s">
        <v>96</v>
      </c>
      <c r="B14" s="314">
        <v>9476.1027</v>
      </c>
      <c r="C14" s="315">
        <v>8463</v>
      </c>
      <c r="D14" s="316">
        <f t="shared" si="0"/>
        <v>0.893088674524391</v>
      </c>
    </row>
    <row r="15" s="84" customFormat="1" ht="24" customHeight="1" spans="1:4">
      <c r="A15" s="319" t="s">
        <v>97</v>
      </c>
      <c r="B15" s="314">
        <v>5071.052428</v>
      </c>
      <c r="C15" s="315">
        <v>7861</v>
      </c>
      <c r="D15" s="316">
        <f t="shared" si="0"/>
        <v>1.55017131288077</v>
      </c>
    </row>
    <row r="16" s="84" customFormat="1" ht="24" customHeight="1" spans="1:4">
      <c r="A16" s="319" t="s">
        <v>98</v>
      </c>
      <c r="B16" s="314">
        <v>59051.084638</v>
      </c>
      <c r="C16" s="315">
        <v>57172</v>
      </c>
      <c r="D16" s="316">
        <f t="shared" si="0"/>
        <v>0.96817866006155</v>
      </c>
    </row>
    <row r="17" s="84" customFormat="1" ht="24" customHeight="1" spans="1:4">
      <c r="A17" s="319" t="s">
        <v>99</v>
      </c>
      <c r="B17" s="314">
        <v>8148.122164</v>
      </c>
      <c r="C17" s="315">
        <v>6968</v>
      </c>
      <c r="D17" s="316">
        <f t="shared" si="0"/>
        <v>0.855166363458072</v>
      </c>
    </row>
    <row r="18" s="84" customFormat="1" ht="24" customHeight="1" spans="1:4">
      <c r="A18" s="319" t="s">
        <v>100</v>
      </c>
      <c r="B18" s="314"/>
      <c r="C18" s="315">
        <v>541</v>
      </c>
      <c r="D18" s="316"/>
    </row>
    <row r="19" s="84" customFormat="1" ht="24" customHeight="1" spans="1:4">
      <c r="A19" s="319" t="s">
        <v>101</v>
      </c>
      <c r="B19" s="314">
        <v>208.490997</v>
      </c>
      <c r="C19" s="315">
        <v>435</v>
      </c>
      <c r="D19" s="316">
        <f>C19/B19</f>
        <v>2.08642102661152</v>
      </c>
    </row>
    <row r="20" s="84" customFormat="1" ht="24" customHeight="1" spans="1:4">
      <c r="A20" s="319" t="s">
        <v>102</v>
      </c>
      <c r="B20" s="314">
        <v>236</v>
      </c>
      <c r="C20" s="315">
        <v>426</v>
      </c>
      <c r="D20" s="316">
        <f>C20/B20</f>
        <v>1.80508474576271</v>
      </c>
    </row>
    <row r="21" s="84" customFormat="1" ht="24" customHeight="1" spans="1:4">
      <c r="A21" s="319" t="s">
        <v>103</v>
      </c>
      <c r="B21" s="317"/>
      <c r="C21" s="320"/>
      <c r="D21" s="316"/>
    </row>
    <row r="22" s="84" customFormat="1" ht="24" customHeight="1" spans="1:4">
      <c r="A22" s="319" t="s">
        <v>104</v>
      </c>
      <c r="B22" s="314">
        <v>3830.37984</v>
      </c>
      <c r="C22" s="315">
        <v>3825</v>
      </c>
      <c r="D22" s="316">
        <f t="shared" ref="D21:D33" si="1">C22/B22</f>
        <v>0.998595481329601</v>
      </c>
    </row>
    <row r="23" s="84" customFormat="1" ht="24" customHeight="1" spans="1:4">
      <c r="A23" s="319" t="s">
        <v>105</v>
      </c>
      <c r="B23" s="314">
        <v>5857.208372</v>
      </c>
      <c r="C23" s="315">
        <v>5087</v>
      </c>
      <c r="D23" s="316">
        <f t="shared" si="1"/>
        <v>0.86850248051923</v>
      </c>
    </row>
    <row r="24" s="84" customFormat="1" ht="24" customHeight="1" spans="1:4">
      <c r="A24" s="319" t="s">
        <v>106</v>
      </c>
      <c r="B24" s="314">
        <v>543</v>
      </c>
      <c r="C24" s="315">
        <v>570</v>
      </c>
      <c r="D24" s="316">
        <f t="shared" si="1"/>
        <v>1.04972375690608</v>
      </c>
    </row>
    <row r="25" s="84" customFormat="1" ht="24" customHeight="1" spans="1:4">
      <c r="A25" s="319" t="s">
        <v>107</v>
      </c>
      <c r="B25" s="314">
        <v>3609.182002</v>
      </c>
      <c r="C25" s="315">
        <v>5083</v>
      </c>
      <c r="D25" s="316">
        <f t="shared" si="1"/>
        <v>1.40835236271911</v>
      </c>
    </row>
    <row r="26" s="84" customFormat="1" ht="24" customHeight="1" spans="1:4">
      <c r="A26" s="319" t="s">
        <v>108</v>
      </c>
      <c r="B26" s="321"/>
      <c r="C26" s="322"/>
      <c r="D26" s="316"/>
    </row>
    <row r="27" s="84" customFormat="1" ht="24" customHeight="1" spans="1:4">
      <c r="A27" s="336" t="s">
        <v>109</v>
      </c>
      <c r="B27" s="314">
        <v>4598</v>
      </c>
      <c r="C27" s="315">
        <v>4391</v>
      </c>
      <c r="D27" s="316">
        <f t="shared" si="1"/>
        <v>0.954980426272292</v>
      </c>
    </row>
    <row r="28" s="84" customFormat="1" ht="24" customHeight="1" spans="1:4">
      <c r="A28" s="336" t="s">
        <v>110</v>
      </c>
      <c r="B28" s="321"/>
      <c r="C28" s="318"/>
      <c r="D28" s="316"/>
    </row>
    <row r="29" s="84" customFormat="1" ht="24" customHeight="1" spans="1:4">
      <c r="A29" s="324" t="s">
        <v>111</v>
      </c>
      <c r="B29" s="322">
        <v>3000</v>
      </c>
      <c r="C29" s="325"/>
      <c r="D29" s="325"/>
    </row>
    <row r="30" s="84" customFormat="1" ht="24" customHeight="1" spans="1:4">
      <c r="A30" s="327" t="s">
        <v>112</v>
      </c>
      <c r="B30" s="328">
        <f>SUM(B5:B29)</f>
        <v>239614</v>
      </c>
      <c r="C30" s="328">
        <f>SUM(C5:C29)</f>
        <v>242563</v>
      </c>
      <c r="D30" s="326">
        <f t="shared" si="1"/>
        <v>1.01230729423156</v>
      </c>
    </row>
    <row r="31" s="84" customFormat="1" ht="24" customHeight="1" spans="1:4">
      <c r="A31" s="337" t="s">
        <v>113</v>
      </c>
      <c r="B31" s="328"/>
      <c r="C31" s="328">
        <v>17566</v>
      </c>
      <c r="D31" s="326"/>
    </row>
    <row r="32" s="84" customFormat="1" ht="24" customHeight="1" spans="1:4">
      <c r="A32" s="337" t="s">
        <v>114</v>
      </c>
      <c r="B32" s="328">
        <f>SUM(B33:B40)</f>
        <v>6000</v>
      </c>
      <c r="C32" s="328">
        <f>SUM(C33:C40)</f>
        <v>11634</v>
      </c>
      <c r="D32" s="326">
        <f t="shared" si="1"/>
        <v>1.939</v>
      </c>
    </row>
    <row r="33" s="84" customFormat="1" ht="24" customHeight="1" spans="1:4">
      <c r="A33" s="338" t="s">
        <v>115</v>
      </c>
      <c r="B33" s="325">
        <v>6000</v>
      </c>
      <c r="C33" s="325">
        <v>5557</v>
      </c>
      <c r="D33" s="316">
        <f t="shared" si="1"/>
        <v>0.926166666666667</v>
      </c>
    </row>
    <row r="34" s="84" customFormat="1" ht="24" customHeight="1" spans="1:4">
      <c r="A34" s="339" t="s">
        <v>116</v>
      </c>
      <c r="B34" s="340"/>
      <c r="C34" s="325"/>
      <c r="D34" s="316"/>
    </row>
    <row r="35" s="84" customFormat="1" ht="24" customHeight="1" spans="1:4">
      <c r="A35" s="339" t="s">
        <v>117</v>
      </c>
      <c r="B35" s="325"/>
      <c r="C35" s="325">
        <v>5200</v>
      </c>
      <c r="D35" s="316"/>
    </row>
    <row r="36" s="84" customFormat="1" ht="24" customHeight="1" spans="1:4">
      <c r="A36" s="338" t="s">
        <v>118</v>
      </c>
      <c r="B36" s="325"/>
      <c r="C36" s="325"/>
      <c r="D36" s="316"/>
    </row>
    <row r="37" s="84" customFormat="1" ht="24" customHeight="1" spans="1:4">
      <c r="A37" s="338" t="s">
        <v>119</v>
      </c>
      <c r="B37" s="325"/>
      <c r="C37" s="325"/>
      <c r="D37" s="316"/>
    </row>
    <row r="38" s="84" customFormat="1" ht="24" customHeight="1" spans="1:4">
      <c r="A38" s="338" t="s">
        <v>120</v>
      </c>
      <c r="B38" s="325"/>
      <c r="C38" s="325"/>
      <c r="D38" s="316"/>
    </row>
    <row r="39" s="84" customFormat="1" ht="24" customHeight="1" spans="1:4">
      <c r="A39" s="338" t="s">
        <v>121</v>
      </c>
      <c r="B39" s="325"/>
      <c r="C39" s="325"/>
      <c r="D39" s="316"/>
    </row>
    <row r="40" s="84" customFormat="1" ht="24" customHeight="1" spans="1:4">
      <c r="A40" s="338" t="s">
        <v>122</v>
      </c>
      <c r="B40" s="325"/>
      <c r="C40" s="341">
        <v>877</v>
      </c>
      <c r="D40" s="316"/>
    </row>
    <row r="41" s="84" customFormat="1" ht="24" customHeight="1" spans="1:4">
      <c r="A41" s="327" t="s">
        <v>123</v>
      </c>
      <c r="B41" s="328">
        <f>B32+B31+B30</f>
        <v>245614</v>
      </c>
      <c r="C41" s="328">
        <f>C32+C31+C30</f>
        <v>271763</v>
      </c>
      <c r="D41" s="326">
        <f>C41/B41</f>
        <v>1.1064638009234</v>
      </c>
    </row>
  </sheetData>
  <mergeCells count="2">
    <mergeCell ref="A2:D2"/>
    <mergeCell ref="A3:D3"/>
  </mergeCell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F8" sqref="F8"/>
    </sheetView>
  </sheetViews>
  <sheetFormatPr defaultColWidth="9" defaultRowHeight="14.25" outlineLevelRow="7" outlineLevelCol="6"/>
  <cols>
    <col min="2" max="2" width="11.125"/>
    <col min="3" max="3" width="12.75" customWidth="1"/>
    <col min="4" max="4" width="12.5" customWidth="1"/>
    <col min="5" max="5" width="13.375" customWidth="1"/>
    <col min="6" max="6" width="10.75" customWidth="1"/>
    <col min="7" max="7" width="11" customWidth="1"/>
  </cols>
  <sheetData>
    <row r="1" spans="1:1">
      <c r="A1" t="s">
        <v>3787</v>
      </c>
    </row>
    <row r="2" ht="36" customHeight="1" spans="1:7">
      <c r="A2" s="2" t="s">
        <v>3788</v>
      </c>
      <c r="B2" s="2"/>
      <c r="C2" s="2"/>
      <c r="D2" s="2"/>
      <c r="E2" s="2"/>
      <c r="F2" s="2"/>
      <c r="G2" s="2"/>
    </row>
    <row r="3" spans="2:7">
      <c r="B3" s="3"/>
      <c r="C3" s="4"/>
      <c r="D3" s="4"/>
      <c r="E3" s="4"/>
      <c r="F3" s="5"/>
      <c r="G3" s="6" t="s">
        <v>797</v>
      </c>
    </row>
    <row r="4" ht="30" customHeight="1" spans="1:7">
      <c r="A4" s="7" t="s">
        <v>3789</v>
      </c>
      <c r="B4" s="7"/>
      <c r="C4" s="7"/>
      <c r="D4" s="7"/>
      <c r="E4" s="7"/>
      <c r="F4" s="7"/>
      <c r="G4" s="7"/>
    </row>
    <row r="5" ht="30" customHeight="1" spans="1:7">
      <c r="A5" s="8" t="s">
        <v>1950</v>
      </c>
      <c r="B5" s="9" t="s">
        <v>3757</v>
      </c>
      <c r="C5" s="10" t="s">
        <v>3790</v>
      </c>
      <c r="D5" s="10" t="s">
        <v>3791</v>
      </c>
      <c r="E5" s="10" t="s">
        <v>3792</v>
      </c>
      <c r="F5" s="10" t="s">
        <v>3793</v>
      </c>
      <c r="G5" s="10" t="s">
        <v>3794</v>
      </c>
    </row>
    <row r="6" ht="30" customHeight="1" spans="1:7">
      <c r="A6" s="11">
        <v>2023</v>
      </c>
      <c r="B6" s="12">
        <v>1646</v>
      </c>
      <c r="C6" s="12">
        <v>867</v>
      </c>
      <c r="D6" s="13"/>
      <c r="E6" s="12">
        <v>778</v>
      </c>
      <c r="F6" s="14">
        <v>76</v>
      </c>
      <c r="G6" s="14">
        <v>702</v>
      </c>
    </row>
    <row r="7" ht="30" customHeight="1" spans="1:7">
      <c r="A7" s="11">
        <v>2024</v>
      </c>
      <c r="B7" s="12">
        <v>1288</v>
      </c>
      <c r="C7" s="12">
        <v>525</v>
      </c>
      <c r="D7" s="13"/>
      <c r="E7" s="12">
        <v>773</v>
      </c>
      <c r="F7" s="14">
        <v>71</v>
      </c>
      <c r="G7" s="14">
        <v>702</v>
      </c>
    </row>
    <row r="8" s="1" customFormat="1" ht="30" customHeight="1" spans="1:7">
      <c r="A8" s="11" t="s">
        <v>3795</v>
      </c>
      <c r="B8" s="15">
        <f>(B6-B7)/B6</f>
        <v>0.217496962332928</v>
      </c>
      <c r="C8" s="15">
        <f>(C6-C7)/C6</f>
        <v>0.394463667820069</v>
      </c>
      <c r="D8" s="15"/>
      <c r="E8" s="15">
        <f>(E6-E7)/E6</f>
        <v>0.006426735218509</v>
      </c>
      <c r="F8" s="15">
        <f>(F6-F7)/F6</f>
        <v>0.0657894736842105</v>
      </c>
      <c r="G8" s="15">
        <f>(G6-G7)/G6</f>
        <v>0</v>
      </c>
    </row>
  </sheetData>
  <mergeCells count="2">
    <mergeCell ref="A2:G2"/>
    <mergeCell ref="A4:G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03"/>
  <sheetViews>
    <sheetView showGridLines="0" showZeros="0" workbookViewId="0">
      <selection activeCell="F14" sqref="F14"/>
    </sheetView>
  </sheetViews>
  <sheetFormatPr defaultColWidth="12.125" defaultRowHeight="17.1" customHeight="1" outlineLevelCol="3"/>
  <cols>
    <col min="1" max="1" width="11.125" style="58" customWidth="1"/>
    <col min="2" max="2" width="50.5" style="118" customWidth="1"/>
    <col min="3" max="3" width="15.25" style="58" customWidth="1"/>
    <col min="4" max="4" width="12.125" style="329"/>
    <col min="5" max="16384" width="12.125" style="58"/>
  </cols>
  <sheetData>
    <row r="1" customHeight="1" spans="1:1">
      <c r="A1" s="58" t="s">
        <v>124</v>
      </c>
    </row>
    <row r="2" ht="33.95" customHeight="1" spans="1:3">
      <c r="A2" s="330" t="s">
        <v>125</v>
      </c>
      <c r="B2" s="330"/>
      <c r="C2" s="330"/>
    </row>
    <row r="3" s="118" customFormat="1" customHeight="1" spans="1:4">
      <c r="A3" s="331" t="s">
        <v>55</v>
      </c>
      <c r="B3" s="331"/>
      <c r="C3" s="331"/>
      <c r="D3" s="332"/>
    </row>
    <row r="4" customHeight="1" spans="1:3">
      <c r="A4" s="236" t="s">
        <v>126</v>
      </c>
      <c r="B4" s="236" t="s">
        <v>127</v>
      </c>
      <c r="C4" s="236" t="s">
        <v>58</v>
      </c>
    </row>
    <row r="5" customHeight="1" spans="1:3">
      <c r="A5" s="106"/>
      <c r="B5" s="236" t="s">
        <v>128</v>
      </c>
      <c r="C5" s="314">
        <v>49653</v>
      </c>
    </row>
    <row r="6" customHeight="1" spans="1:3">
      <c r="A6" s="106">
        <v>101</v>
      </c>
      <c r="B6" s="241" t="s">
        <v>129</v>
      </c>
      <c r="C6" s="314">
        <v>33955</v>
      </c>
    </row>
    <row r="7" customHeight="1" spans="1:3">
      <c r="A7" s="106">
        <v>10101</v>
      </c>
      <c r="B7" s="241" t="s">
        <v>130</v>
      </c>
      <c r="C7" s="314">
        <v>7806</v>
      </c>
    </row>
    <row r="8" customHeight="1" spans="1:3">
      <c r="A8" s="106">
        <v>1010101</v>
      </c>
      <c r="B8" s="241" t="s">
        <v>131</v>
      </c>
      <c r="C8" s="314">
        <v>7806</v>
      </c>
    </row>
    <row r="9" customHeight="1" spans="1:3">
      <c r="A9" s="106">
        <v>101010101</v>
      </c>
      <c r="B9" s="106" t="s">
        <v>132</v>
      </c>
      <c r="C9" s="314">
        <v>257</v>
      </c>
    </row>
    <row r="10" customHeight="1" spans="1:3">
      <c r="A10" s="106">
        <v>101010102</v>
      </c>
      <c r="B10" s="106" t="s">
        <v>133</v>
      </c>
      <c r="C10" s="314">
        <v>9</v>
      </c>
    </row>
    <row r="11" customHeight="1" spans="1:3">
      <c r="A11" s="106">
        <v>101010103</v>
      </c>
      <c r="B11" s="106" t="s">
        <v>134</v>
      </c>
      <c r="C11" s="314">
        <v>2510</v>
      </c>
    </row>
    <row r="12" customHeight="1" spans="1:3">
      <c r="A12" s="106">
        <v>101010104</v>
      </c>
      <c r="B12" s="106" t="s">
        <v>135</v>
      </c>
      <c r="C12" s="314"/>
    </row>
    <row r="13" customHeight="1" spans="1:3">
      <c r="A13" s="106">
        <v>101010105</v>
      </c>
      <c r="B13" s="106" t="s">
        <v>136</v>
      </c>
      <c r="C13" s="314">
        <v>239</v>
      </c>
    </row>
    <row r="14" customHeight="1" spans="1:3">
      <c r="A14" s="106">
        <v>101010106</v>
      </c>
      <c r="B14" s="106" t="s">
        <v>137</v>
      </c>
      <c r="C14" s="314">
        <v>5492</v>
      </c>
    </row>
    <row r="15" customHeight="1" spans="1:3">
      <c r="A15" s="106">
        <v>101010117</v>
      </c>
      <c r="B15" s="106" t="s">
        <v>138</v>
      </c>
      <c r="C15" s="314"/>
    </row>
    <row r="16" customHeight="1" spans="1:3">
      <c r="A16" s="106">
        <v>101010118</v>
      </c>
      <c r="B16" s="106" t="s">
        <v>139</v>
      </c>
      <c r="C16" s="314"/>
    </row>
    <row r="17" customHeight="1" spans="1:3">
      <c r="A17" s="106">
        <v>101010119</v>
      </c>
      <c r="B17" s="106" t="s">
        <v>140</v>
      </c>
      <c r="C17" s="314">
        <v>309</v>
      </c>
    </row>
    <row r="18" customHeight="1" spans="1:3">
      <c r="A18" s="106">
        <v>101010120</v>
      </c>
      <c r="B18" s="106" t="s">
        <v>141</v>
      </c>
      <c r="C18" s="314">
        <v>27</v>
      </c>
    </row>
    <row r="19" customHeight="1" spans="1:3">
      <c r="A19" s="106">
        <v>101010121</v>
      </c>
      <c r="B19" s="106" t="s">
        <v>142</v>
      </c>
      <c r="C19" s="314">
        <v>-2</v>
      </c>
    </row>
    <row r="20" customHeight="1" spans="1:3">
      <c r="A20" s="106">
        <v>101010122</v>
      </c>
      <c r="B20" s="106" t="s">
        <v>143</v>
      </c>
      <c r="C20" s="314">
        <v>-221</v>
      </c>
    </row>
    <row r="21" customHeight="1" spans="1:3">
      <c r="A21" s="106">
        <v>101010125</v>
      </c>
      <c r="B21" s="106" t="s">
        <v>144</v>
      </c>
      <c r="C21" s="314"/>
    </row>
    <row r="22" customHeight="1" spans="1:3">
      <c r="A22" s="106">
        <v>101010127</v>
      </c>
      <c r="B22" s="106" t="s">
        <v>145</v>
      </c>
      <c r="C22" s="314"/>
    </row>
    <row r="23" customHeight="1" spans="1:3">
      <c r="A23" s="106">
        <v>101010129</v>
      </c>
      <c r="B23" s="106" t="s">
        <v>146</v>
      </c>
      <c r="C23" s="314">
        <v>-192</v>
      </c>
    </row>
    <row r="24" customHeight="1" spans="1:3">
      <c r="A24" s="106">
        <v>101010131</v>
      </c>
      <c r="B24" s="106" t="s">
        <v>147</v>
      </c>
      <c r="C24" s="314"/>
    </row>
    <row r="25" customHeight="1" spans="1:3">
      <c r="A25" s="106">
        <v>101010132</v>
      </c>
      <c r="B25" s="106" t="s">
        <v>148</v>
      </c>
      <c r="C25" s="314"/>
    </row>
    <row r="26" customHeight="1" spans="1:3">
      <c r="A26" s="106">
        <v>101010133</v>
      </c>
      <c r="B26" s="106" t="s">
        <v>149</v>
      </c>
      <c r="C26" s="314"/>
    </row>
    <row r="27" ht="17.25" customHeight="1" spans="1:3">
      <c r="A27" s="106">
        <v>101010134</v>
      </c>
      <c r="B27" s="106" t="s">
        <v>150</v>
      </c>
      <c r="C27" s="314"/>
    </row>
    <row r="28" customHeight="1" spans="1:3">
      <c r="A28" s="106">
        <v>101010135</v>
      </c>
      <c r="B28" s="106" t="s">
        <v>151</v>
      </c>
      <c r="C28" s="314"/>
    </row>
    <row r="29" customHeight="1" spans="1:3">
      <c r="A29" s="106">
        <v>101010136</v>
      </c>
      <c r="B29" s="106" t="s">
        <v>152</v>
      </c>
      <c r="C29" s="314">
        <v>-123</v>
      </c>
    </row>
    <row r="30" customHeight="1" spans="1:3">
      <c r="A30" s="106">
        <v>101010137</v>
      </c>
      <c r="B30" s="106" t="s">
        <v>153</v>
      </c>
      <c r="C30" s="314"/>
    </row>
    <row r="31" customHeight="1" spans="1:3">
      <c r="A31" s="106">
        <v>101010138</v>
      </c>
      <c r="B31" s="106" t="s">
        <v>154</v>
      </c>
      <c r="C31" s="314">
        <v>-499</v>
      </c>
    </row>
    <row r="32" customHeight="1" spans="1:3">
      <c r="A32" s="106">
        <v>101010150</v>
      </c>
      <c r="B32" s="106" t="s">
        <v>155</v>
      </c>
      <c r="C32" s="314"/>
    </row>
    <row r="33" customHeight="1" spans="1:3">
      <c r="A33" s="106">
        <v>101010151</v>
      </c>
      <c r="B33" s="106" t="s">
        <v>156</v>
      </c>
      <c r="C33" s="314"/>
    </row>
    <row r="34" customHeight="1" spans="1:3">
      <c r="A34" s="106">
        <v>101010152</v>
      </c>
      <c r="B34" s="106" t="s">
        <v>157</v>
      </c>
      <c r="C34" s="314"/>
    </row>
    <row r="35" customHeight="1" spans="1:3">
      <c r="A35" s="106">
        <v>101010153</v>
      </c>
      <c r="B35" s="106" t="s">
        <v>158</v>
      </c>
      <c r="C35" s="314"/>
    </row>
    <row r="36" customHeight="1" spans="1:3">
      <c r="A36" s="106">
        <v>101010154</v>
      </c>
      <c r="B36" s="106" t="s">
        <v>159</v>
      </c>
      <c r="C36" s="314"/>
    </row>
    <row r="37" customHeight="1" spans="1:3">
      <c r="A37" s="106">
        <v>101010155</v>
      </c>
      <c r="B37" s="106" t="s">
        <v>160</v>
      </c>
      <c r="C37" s="314"/>
    </row>
    <row r="38" customHeight="1" spans="1:3">
      <c r="A38" s="106">
        <v>1010102</v>
      </c>
      <c r="B38" s="241" t="s">
        <v>161</v>
      </c>
      <c r="C38" s="314">
        <v>0</v>
      </c>
    </row>
    <row r="39" customHeight="1" spans="1:3">
      <c r="A39" s="106">
        <v>101010201</v>
      </c>
      <c r="B39" s="106" t="s">
        <v>162</v>
      </c>
      <c r="C39" s="314"/>
    </row>
    <row r="40" customHeight="1" spans="1:3">
      <c r="A40" s="106">
        <v>101010220</v>
      </c>
      <c r="B40" s="106" t="s">
        <v>163</v>
      </c>
      <c r="C40" s="314"/>
    </row>
    <row r="41" customHeight="1" spans="1:3">
      <c r="A41" s="106">
        <v>101010221</v>
      </c>
      <c r="B41" s="106" t="s">
        <v>164</v>
      </c>
      <c r="C41" s="314"/>
    </row>
    <row r="42" customHeight="1" spans="1:3">
      <c r="A42" s="106">
        <v>1010103</v>
      </c>
      <c r="B42" s="241" t="s">
        <v>165</v>
      </c>
      <c r="C42" s="314">
        <v>0</v>
      </c>
    </row>
    <row r="43" customHeight="1" spans="1:3">
      <c r="A43" s="106">
        <v>101010301</v>
      </c>
      <c r="B43" s="106" t="s">
        <v>166</v>
      </c>
      <c r="C43" s="314"/>
    </row>
    <row r="44" customHeight="1" spans="1:3">
      <c r="A44" s="106">
        <v>101010302</v>
      </c>
      <c r="B44" s="106" t="s">
        <v>167</v>
      </c>
      <c r="C44" s="314"/>
    </row>
    <row r="45" customHeight="1" spans="1:3">
      <c r="A45" s="106">
        <v>10102</v>
      </c>
      <c r="B45" s="241" t="s">
        <v>168</v>
      </c>
      <c r="C45" s="314">
        <v>0</v>
      </c>
    </row>
    <row r="46" customHeight="1" spans="1:3">
      <c r="A46" s="106">
        <v>1010201</v>
      </c>
      <c r="B46" s="241" t="s">
        <v>169</v>
      </c>
      <c r="C46" s="314">
        <v>0</v>
      </c>
    </row>
    <row r="47" customHeight="1" spans="1:3">
      <c r="A47" s="106">
        <v>101020101</v>
      </c>
      <c r="B47" s="106" t="s">
        <v>170</v>
      </c>
      <c r="C47" s="314"/>
    </row>
    <row r="48" customHeight="1" spans="1:3">
      <c r="A48" s="106">
        <v>101020102</v>
      </c>
      <c r="B48" s="106" t="s">
        <v>171</v>
      </c>
      <c r="C48" s="314"/>
    </row>
    <row r="49" customHeight="1" spans="1:3">
      <c r="A49" s="106">
        <v>101020103</v>
      </c>
      <c r="B49" s="106" t="s">
        <v>172</v>
      </c>
      <c r="C49" s="314"/>
    </row>
    <row r="50" customHeight="1" spans="1:3">
      <c r="A50" s="106">
        <v>101020104</v>
      </c>
      <c r="B50" s="106" t="s">
        <v>173</v>
      </c>
      <c r="C50" s="314"/>
    </row>
    <row r="51" customHeight="1" spans="1:3">
      <c r="A51" s="106">
        <v>101020105</v>
      </c>
      <c r="B51" s="106" t="s">
        <v>174</v>
      </c>
      <c r="C51" s="314"/>
    </row>
    <row r="52" customHeight="1" spans="1:3">
      <c r="A52" s="106">
        <v>101020106</v>
      </c>
      <c r="B52" s="106" t="s">
        <v>175</v>
      </c>
      <c r="C52" s="314"/>
    </row>
    <row r="53" customHeight="1" spans="1:3">
      <c r="A53" s="106">
        <v>101020107</v>
      </c>
      <c r="B53" s="106" t="s">
        <v>176</v>
      </c>
      <c r="C53" s="314"/>
    </row>
    <row r="54" customHeight="1" spans="1:3">
      <c r="A54" s="106">
        <v>101020119</v>
      </c>
      <c r="B54" s="106" t="s">
        <v>177</v>
      </c>
      <c r="C54" s="314"/>
    </row>
    <row r="55" customHeight="1" spans="1:3">
      <c r="A55" s="106">
        <v>101020120</v>
      </c>
      <c r="B55" s="106" t="s">
        <v>178</v>
      </c>
      <c r="C55" s="314"/>
    </row>
    <row r="56" customHeight="1" spans="1:3">
      <c r="A56" s="106">
        <v>101020121</v>
      </c>
      <c r="B56" s="106" t="s">
        <v>179</v>
      </c>
      <c r="C56" s="314"/>
    </row>
    <row r="57" customHeight="1" spans="1:3">
      <c r="A57" s="106">
        <v>101020129</v>
      </c>
      <c r="B57" s="106" t="s">
        <v>180</v>
      </c>
      <c r="C57" s="314"/>
    </row>
    <row r="58" customHeight="1" spans="1:3">
      <c r="A58" s="106">
        <v>1010202</v>
      </c>
      <c r="B58" s="241" t="s">
        <v>181</v>
      </c>
      <c r="C58" s="314">
        <v>0</v>
      </c>
    </row>
    <row r="59" customHeight="1" spans="1:3">
      <c r="A59" s="106">
        <v>101020202</v>
      </c>
      <c r="B59" s="106" t="s">
        <v>182</v>
      </c>
      <c r="C59" s="314"/>
    </row>
    <row r="60" customHeight="1" spans="1:3">
      <c r="A60" s="106">
        <v>101020209</v>
      </c>
      <c r="B60" s="106" t="s">
        <v>183</v>
      </c>
      <c r="C60" s="314"/>
    </row>
    <row r="61" customHeight="1" spans="1:3">
      <c r="A61" s="106">
        <v>101020220</v>
      </c>
      <c r="B61" s="106" t="s">
        <v>184</v>
      </c>
      <c r="C61" s="314"/>
    </row>
    <row r="62" customHeight="1" spans="1:3">
      <c r="A62" s="106">
        <v>101020221</v>
      </c>
      <c r="B62" s="106" t="s">
        <v>185</v>
      </c>
      <c r="C62" s="314"/>
    </row>
    <row r="63" customHeight="1" spans="1:3">
      <c r="A63" s="106">
        <v>101020229</v>
      </c>
      <c r="B63" s="106" t="s">
        <v>186</v>
      </c>
      <c r="C63" s="314"/>
    </row>
    <row r="64" customHeight="1" spans="1:3">
      <c r="A64" s="106">
        <v>1010203</v>
      </c>
      <c r="B64" s="241" t="s">
        <v>187</v>
      </c>
      <c r="C64" s="314"/>
    </row>
    <row r="65" customHeight="1" spans="1:3">
      <c r="A65" s="106">
        <v>10104</v>
      </c>
      <c r="B65" s="241" t="s">
        <v>188</v>
      </c>
      <c r="C65" s="314">
        <v>2070</v>
      </c>
    </row>
    <row r="66" customHeight="1" spans="1:3">
      <c r="A66" s="106">
        <v>1010401</v>
      </c>
      <c r="B66" s="241" t="s">
        <v>189</v>
      </c>
      <c r="C66" s="314"/>
    </row>
    <row r="67" customHeight="1" spans="1:3">
      <c r="A67" s="106">
        <v>1010402</v>
      </c>
      <c r="B67" s="241" t="s">
        <v>190</v>
      </c>
      <c r="C67" s="314"/>
    </row>
    <row r="68" customHeight="1" spans="1:3">
      <c r="A68" s="106">
        <v>1010403</v>
      </c>
      <c r="B68" s="241" t="s">
        <v>191</v>
      </c>
      <c r="C68" s="314"/>
    </row>
    <row r="69" customHeight="1" spans="1:3">
      <c r="A69" s="106">
        <v>1010404</v>
      </c>
      <c r="B69" s="241" t="s">
        <v>192</v>
      </c>
      <c r="C69" s="314"/>
    </row>
    <row r="70" customHeight="1" spans="1:3">
      <c r="A70" s="106">
        <v>1010405</v>
      </c>
      <c r="B70" s="241" t="s">
        <v>193</v>
      </c>
      <c r="C70" s="314"/>
    </row>
    <row r="71" customHeight="1" spans="1:3">
      <c r="A71" s="106">
        <v>1010406</v>
      </c>
      <c r="B71" s="241" t="s">
        <v>194</v>
      </c>
      <c r="C71" s="314"/>
    </row>
    <row r="72" customHeight="1" spans="1:3">
      <c r="A72" s="106">
        <v>1010407</v>
      </c>
      <c r="B72" s="241" t="s">
        <v>195</v>
      </c>
      <c r="C72" s="314"/>
    </row>
    <row r="73" customHeight="1" spans="1:3">
      <c r="A73" s="106">
        <v>1010408</v>
      </c>
      <c r="B73" s="241" t="s">
        <v>196</v>
      </c>
      <c r="C73" s="314"/>
    </row>
    <row r="74" customHeight="1" spans="1:3">
      <c r="A74" s="106">
        <v>1010409</v>
      </c>
      <c r="B74" s="241" t="s">
        <v>197</v>
      </c>
      <c r="C74" s="314"/>
    </row>
    <row r="75" customHeight="1" spans="1:3">
      <c r="A75" s="106">
        <v>1010410</v>
      </c>
      <c r="B75" s="241" t="s">
        <v>198</v>
      </c>
      <c r="C75" s="314"/>
    </row>
    <row r="76" customHeight="1" spans="1:3">
      <c r="A76" s="106">
        <v>1010411</v>
      </c>
      <c r="B76" s="241" t="s">
        <v>199</v>
      </c>
      <c r="C76" s="314"/>
    </row>
    <row r="77" customHeight="1" spans="1:3">
      <c r="A77" s="106">
        <v>1010412</v>
      </c>
      <c r="B77" s="241" t="s">
        <v>200</v>
      </c>
      <c r="C77" s="314"/>
    </row>
    <row r="78" customHeight="1" spans="1:3">
      <c r="A78" s="106">
        <v>1010413</v>
      </c>
      <c r="B78" s="241" t="s">
        <v>201</v>
      </c>
      <c r="C78" s="314"/>
    </row>
    <row r="79" customHeight="1" spans="1:3">
      <c r="A79" s="106">
        <v>1010414</v>
      </c>
      <c r="B79" s="241" t="s">
        <v>202</v>
      </c>
      <c r="C79" s="314"/>
    </row>
    <row r="80" customHeight="1" spans="1:3">
      <c r="A80" s="106">
        <v>1010415</v>
      </c>
      <c r="B80" s="241" t="s">
        <v>203</v>
      </c>
      <c r="C80" s="314"/>
    </row>
    <row r="81" customHeight="1" spans="1:3">
      <c r="A81" s="106">
        <v>1010416</v>
      </c>
      <c r="B81" s="241" t="s">
        <v>204</v>
      </c>
      <c r="C81" s="314"/>
    </row>
    <row r="82" customHeight="1" spans="1:3">
      <c r="A82" s="106">
        <v>1010417</v>
      </c>
      <c r="B82" s="241" t="s">
        <v>205</v>
      </c>
      <c r="C82" s="314">
        <v>0</v>
      </c>
    </row>
    <row r="83" customHeight="1" spans="1:3">
      <c r="A83" s="106">
        <v>101041701</v>
      </c>
      <c r="B83" s="106" t="s">
        <v>206</v>
      </c>
      <c r="C83" s="314"/>
    </row>
    <row r="84" customHeight="1" spans="1:3">
      <c r="A84" s="106">
        <v>101041702</v>
      </c>
      <c r="B84" s="106" t="s">
        <v>207</v>
      </c>
      <c r="C84" s="314"/>
    </row>
    <row r="85" customHeight="1" spans="1:3">
      <c r="A85" s="106">
        <v>101041709</v>
      </c>
      <c r="B85" s="106" t="s">
        <v>208</v>
      </c>
      <c r="C85" s="314"/>
    </row>
    <row r="86" customHeight="1" spans="1:3">
      <c r="A86" s="106">
        <v>1010418</v>
      </c>
      <c r="B86" s="241" t="s">
        <v>209</v>
      </c>
      <c r="C86" s="314"/>
    </row>
    <row r="87" customHeight="1" spans="1:3">
      <c r="A87" s="106">
        <v>1010419</v>
      </c>
      <c r="B87" s="241" t="s">
        <v>210</v>
      </c>
      <c r="C87" s="314"/>
    </row>
    <row r="88" customHeight="1" spans="1:3">
      <c r="A88" s="106">
        <v>1010420</v>
      </c>
      <c r="B88" s="241" t="s">
        <v>211</v>
      </c>
      <c r="C88" s="314"/>
    </row>
    <row r="89" customHeight="1" spans="1:3">
      <c r="A89" s="106">
        <v>1010421</v>
      </c>
      <c r="B89" s="241" t="s">
        <v>212</v>
      </c>
      <c r="C89" s="314"/>
    </row>
    <row r="90" customHeight="1" spans="1:3">
      <c r="A90" s="106">
        <v>1010422</v>
      </c>
      <c r="B90" s="241" t="s">
        <v>213</v>
      </c>
      <c r="C90" s="314"/>
    </row>
    <row r="91" customHeight="1" spans="1:3">
      <c r="A91" s="106">
        <v>1010423</v>
      </c>
      <c r="B91" s="241" t="s">
        <v>214</v>
      </c>
      <c r="C91" s="314">
        <v>0</v>
      </c>
    </row>
    <row r="92" customHeight="1" spans="1:3">
      <c r="A92" s="106">
        <v>101042303</v>
      </c>
      <c r="B92" s="106" t="s">
        <v>215</v>
      </c>
      <c r="C92" s="314"/>
    </row>
    <row r="93" customHeight="1" spans="1:3">
      <c r="A93" s="106">
        <v>101042304</v>
      </c>
      <c r="B93" s="106" t="s">
        <v>216</v>
      </c>
      <c r="C93" s="314"/>
    </row>
    <row r="94" customHeight="1" spans="1:3">
      <c r="A94" s="106">
        <v>101042309</v>
      </c>
      <c r="B94" s="106" t="s">
        <v>217</v>
      </c>
      <c r="C94" s="314"/>
    </row>
    <row r="95" customHeight="1" spans="1:3">
      <c r="A95" s="106">
        <v>1010424</v>
      </c>
      <c r="B95" s="241" t="s">
        <v>218</v>
      </c>
      <c r="C95" s="314">
        <v>0</v>
      </c>
    </row>
    <row r="96" customHeight="1" spans="1:3">
      <c r="A96" s="106">
        <v>101042402</v>
      </c>
      <c r="B96" s="106" t="s">
        <v>219</v>
      </c>
      <c r="C96" s="314"/>
    </row>
    <row r="97" customHeight="1" spans="1:3">
      <c r="A97" s="106">
        <v>101042403</v>
      </c>
      <c r="B97" s="106" t="s">
        <v>220</v>
      </c>
      <c r="C97" s="314"/>
    </row>
    <row r="98" customHeight="1" spans="1:3">
      <c r="A98" s="106">
        <v>101042404</v>
      </c>
      <c r="B98" s="106" t="s">
        <v>221</v>
      </c>
      <c r="C98" s="314"/>
    </row>
    <row r="99" customHeight="1" spans="1:3">
      <c r="A99" s="106">
        <v>101042409</v>
      </c>
      <c r="B99" s="106" t="s">
        <v>222</v>
      </c>
      <c r="C99" s="314"/>
    </row>
    <row r="100" customHeight="1" spans="1:3">
      <c r="A100" s="106">
        <v>1010425</v>
      </c>
      <c r="B100" s="241" t="s">
        <v>223</v>
      </c>
      <c r="C100" s="314"/>
    </row>
    <row r="101" customHeight="1" spans="1:3">
      <c r="A101" s="106">
        <v>1010426</v>
      </c>
      <c r="B101" s="241" t="s">
        <v>224</v>
      </c>
      <c r="C101" s="314">
        <v>0</v>
      </c>
    </row>
    <row r="102" customHeight="1" spans="1:3">
      <c r="A102" s="106">
        <v>101042601</v>
      </c>
      <c r="B102" s="106" t="s">
        <v>225</v>
      </c>
      <c r="C102" s="314"/>
    </row>
    <row r="103" customHeight="1" spans="1:3">
      <c r="A103" s="106">
        <v>101042602</v>
      </c>
      <c r="B103" s="106" t="s">
        <v>226</v>
      </c>
      <c r="C103" s="314"/>
    </row>
    <row r="104" customHeight="1" spans="1:3">
      <c r="A104" s="106">
        <v>101042609</v>
      </c>
      <c r="B104" s="106" t="s">
        <v>227</v>
      </c>
      <c r="C104" s="314"/>
    </row>
    <row r="105" customHeight="1" spans="1:3">
      <c r="A105" s="106">
        <v>1010427</v>
      </c>
      <c r="B105" s="241" t="s">
        <v>228</v>
      </c>
      <c r="C105" s="314"/>
    </row>
    <row r="106" customHeight="1" spans="1:3">
      <c r="A106" s="106">
        <v>1010428</v>
      </c>
      <c r="B106" s="241" t="s">
        <v>229</v>
      </c>
      <c r="C106" s="314"/>
    </row>
    <row r="107" customHeight="1" spans="1:3">
      <c r="A107" s="106">
        <v>1010429</v>
      </c>
      <c r="B107" s="241" t="s">
        <v>230</v>
      </c>
      <c r="C107" s="314"/>
    </row>
    <row r="108" customHeight="1" spans="1:3">
      <c r="A108" s="106">
        <v>1010430</v>
      </c>
      <c r="B108" s="241" t="s">
        <v>231</v>
      </c>
      <c r="C108" s="314"/>
    </row>
    <row r="109" customHeight="1" spans="1:3">
      <c r="A109" s="106">
        <v>1010431</v>
      </c>
      <c r="B109" s="241" t="s">
        <v>232</v>
      </c>
      <c r="C109" s="314">
        <v>2</v>
      </c>
    </row>
    <row r="110" customHeight="1" spans="1:3">
      <c r="A110" s="106">
        <v>1010432</v>
      </c>
      <c r="B110" s="241" t="s">
        <v>233</v>
      </c>
      <c r="C110" s="314"/>
    </row>
    <row r="111" customHeight="1" spans="1:3">
      <c r="A111" s="106">
        <v>1010433</v>
      </c>
      <c r="B111" s="241" t="s">
        <v>234</v>
      </c>
      <c r="C111" s="314">
        <v>891</v>
      </c>
    </row>
    <row r="112" customHeight="1" spans="1:3">
      <c r="A112" s="106">
        <v>101043302</v>
      </c>
      <c r="B112" s="106" t="s">
        <v>235</v>
      </c>
      <c r="C112" s="314"/>
    </row>
    <row r="113" customHeight="1" spans="1:3">
      <c r="A113" s="106">
        <v>101043303</v>
      </c>
      <c r="B113" s="106" t="s">
        <v>236</v>
      </c>
      <c r="C113" s="314"/>
    </row>
    <row r="114" customHeight="1" spans="1:3">
      <c r="A114" s="106">
        <v>101043304</v>
      </c>
      <c r="B114" s="106" t="s">
        <v>237</v>
      </c>
      <c r="C114" s="314"/>
    </row>
    <row r="115" customHeight="1" spans="1:3">
      <c r="A115" s="106">
        <v>101043308</v>
      </c>
      <c r="B115" s="106" t="s">
        <v>238</v>
      </c>
      <c r="C115" s="314"/>
    </row>
    <row r="116" customHeight="1" spans="1:3">
      <c r="A116" s="106">
        <v>101043309</v>
      </c>
      <c r="B116" s="106" t="s">
        <v>239</v>
      </c>
      <c r="C116" s="314"/>
    </row>
    <row r="117" customHeight="1" spans="1:3">
      <c r="A117" s="106">
        <v>101043310</v>
      </c>
      <c r="B117" s="106" t="s">
        <v>240</v>
      </c>
      <c r="C117" s="314"/>
    </row>
    <row r="118" customHeight="1" spans="1:3">
      <c r="A118" s="106">
        <v>101043312</v>
      </c>
      <c r="B118" s="106" t="s">
        <v>241</v>
      </c>
      <c r="C118" s="314"/>
    </row>
    <row r="119" customHeight="1" spans="1:3">
      <c r="A119" s="106">
        <v>101043313</v>
      </c>
      <c r="B119" s="106" t="s">
        <v>242</v>
      </c>
      <c r="C119" s="314"/>
    </row>
    <row r="120" customHeight="1" spans="1:3">
      <c r="A120" s="106">
        <v>101043314</v>
      </c>
      <c r="B120" s="106" t="s">
        <v>243</v>
      </c>
      <c r="C120" s="314"/>
    </row>
    <row r="121" customHeight="1" spans="1:3">
      <c r="A121" s="106">
        <v>101043315</v>
      </c>
      <c r="B121" s="106" t="s">
        <v>244</v>
      </c>
      <c r="C121" s="314"/>
    </row>
    <row r="122" customHeight="1" spans="1:3">
      <c r="A122" s="106">
        <v>101043316</v>
      </c>
      <c r="B122" s="106" t="s">
        <v>245</v>
      </c>
      <c r="C122" s="314"/>
    </row>
    <row r="123" customHeight="1" spans="1:3">
      <c r="A123" s="106">
        <v>101043317</v>
      </c>
      <c r="B123" s="106" t="s">
        <v>246</v>
      </c>
      <c r="C123" s="314"/>
    </row>
    <row r="124" customHeight="1" spans="1:3">
      <c r="A124" s="106">
        <v>101043318</v>
      </c>
      <c r="B124" s="106" t="s">
        <v>247</v>
      </c>
      <c r="C124" s="314"/>
    </row>
    <row r="125" customHeight="1" spans="1:3">
      <c r="A125" s="106">
        <v>101043319</v>
      </c>
      <c r="B125" s="106" t="s">
        <v>248</v>
      </c>
      <c r="C125" s="314"/>
    </row>
    <row r="126" customHeight="1" spans="1:3">
      <c r="A126" s="106">
        <v>101043320</v>
      </c>
      <c r="B126" s="106" t="s">
        <v>249</v>
      </c>
      <c r="C126" s="314"/>
    </row>
    <row r="127" customHeight="1" spans="1:3">
      <c r="A127" s="106">
        <v>101043399</v>
      </c>
      <c r="B127" s="106" t="s">
        <v>250</v>
      </c>
      <c r="C127" s="314">
        <v>891</v>
      </c>
    </row>
    <row r="128" customHeight="1" spans="1:3">
      <c r="A128" s="106">
        <v>1010434</v>
      </c>
      <c r="B128" s="241" t="s">
        <v>251</v>
      </c>
      <c r="C128" s="314"/>
    </row>
    <row r="129" customHeight="1" spans="1:3">
      <c r="A129" s="106">
        <v>1010435</v>
      </c>
      <c r="B129" s="241" t="s">
        <v>252</v>
      </c>
      <c r="C129" s="314">
        <v>8</v>
      </c>
    </row>
    <row r="130" customHeight="1" spans="1:3">
      <c r="A130" s="106">
        <v>101043501</v>
      </c>
      <c r="B130" s="106" t="s">
        <v>253</v>
      </c>
      <c r="C130" s="314"/>
    </row>
    <row r="131" customHeight="1" spans="1:3">
      <c r="A131" s="106">
        <v>101043509</v>
      </c>
      <c r="B131" s="106" t="s">
        <v>254</v>
      </c>
      <c r="C131" s="314">
        <v>8</v>
      </c>
    </row>
    <row r="132" customHeight="1" spans="1:3">
      <c r="A132" s="106">
        <v>1010436</v>
      </c>
      <c r="B132" s="241" t="s">
        <v>255</v>
      </c>
      <c r="C132" s="314">
        <v>1134</v>
      </c>
    </row>
    <row r="133" customHeight="1" spans="1:3">
      <c r="A133" s="106">
        <v>1010439</v>
      </c>
      <c r="B133" s="241" t="s">
        <v>256</v>
      </c>
      <c r="C133" s="314">
        <v>2</v>
      </c>
    </row>
    <row r="134" customHeight="1" spans="1:3">
      <c r="A134" s="106">
        <v>1010440</v>
      </c>
      <c r="B134" s="241" t="s">
        <v>257</v>
      </c>
      <c r="C134" s="314">
        <v>0</v>
      </c>
    </row>
    <row r="135" customHeight="1" spans="1:3">
      <c r="A135" s="106">
        <v>101044001</v>
      </c>
      <c r="B135" s="106" t="s">
        <v>258</v>
      </c>
      <c r="C135" s="314"/>
    </row>
    <row r="136" customHeight="1" spans="1:3">
      <c r="A136" s="106">
        <v>101044002</v>
      </c>
      <c r="B136" s="106" t="s">
        <v>259</v>
      </c>
      <c r="C136" s="314"/>
    </row>
    <row r="137" customHeight="1" spans="1:3">
      <c r="A137" s="106">
        <v>101044003</v>
      </c>
      <c r="B137" s="106" t="s">
        <v>260</v>
      </c>
      <c r="C137" s="314"/>
    </row>
    <row r="138" customHeight="1" spans="1:3">
      <c r="A138" s="106">
        <v>101044099</v>
      </c>
      <c r="B138" s="106" t="s">
        <v>261</v>
      </c>
      <c r="C138" s="314"/>
    </row>
    <row r="139" customHeight="1" spans="1:3">
      <c r="A139" s="106">
        <v>1010441</v>
      </c>
      <c r="B139" s="241" t="s">
        <v>262</v>
      </c>
      <c r="C139" s="314">
        <v>0</v>
      </c>
    </row>
    <row r="140" customHeight="1" spans="1:3">
      <c r="A140" s="106">
        <v>101044101</v>
      </c>
      <c r="B140" s="106" t="s">
        <v>263</v>
      </c>
      <c r="C140" s="314"/>
    </row>
    <row r="141" customHeight="1" spans="1:3">
      <c r="A141" s="106">
        <v>101044102</v>
      </c>
      <c r="B141" s="106" t="s">
        <v>264</v>
      </c>
      <c r="C141" s="314"/>
    </row>
    <row r="142" customHeight="1" spans="1:3">
      <c r="A142" s="106">
        <v>101044103</v>
      </c>
      <c r="B142" s="106" t="s">
        <v>265</v>
      </c>
      <c r="C142" s="314"/>
    </row>
    <row r="143" customHeight="1" spans="1:3">
      <c r="A143" s="106">
        <v>101044199</v>
      </c>
      <c r="B143" s="106" t="s">
        <v>266</v>
      </c>
      <c r="C143" s="314"/>
    </row>
    <row r="144" customHeight="1" spans="1:3">
      <c r="A144" s="106">
        <v>1010442</v>
      </c>
      <c r="B144" s="241" t="s">
        <v>267</v>
      </c>
      <c r="C144" s="314">
        <v>0</v>
      </c>
    </row>
    <row r="145" customHeight="1" spans="1:3">
      <c r="A145" s="106">
        <v>101044201</v>
      </c>
      <c r="B145" s="106" t="s">
        <v>268</v>
      </c>
      <c r="C145" s="314"/>
    </row>
    <row r="146" customHeight="1" spans="1:3">
      <c r="A146" s="106">
        <v>101044202</v>
      </c>
      <c r="B146" s="106" t="s">
        <v>269</v>
      </c>
      <c r="C146" s="314"/>
    </row>
    <row r="147" customHeight="1" spans="1:3">
      <c r="A147" s="106">
        <v>101044203</v>
      </c>
      <c r="B147" s="106" t="s">
        <v>270</v>
      </c>
      <c r="C147" s="314"/>
    </row>
    <row r="148" customHeight="1" spans="1:3">
      <c r="A148" s="106">
        <v>101044299</v>
      </c>
      <c r="B148" s="106" t="s">
        <v>271</v>
      </c>
      <c r="C148" s="314"/>
    </row>
    <row r="149" customHeight="1" spans="1:3">
      <c r="A149" s="106">
        <v>1010443</v>
      </c>
      <c r="B149" s="241" t="s">
        <v>272</v>
      </c>
      <c r="C149" s="314">
        <v>0</v>
      </c>
    </row>
    <row r="150" customHeight="1" spans="1:3">
      <c r="A150" s="106">
        <v>101044301</v>
      </c>
      <c r="B150" s="106" t="s">
        <v>273</v>
      </c>
      <c r="C150" s="314"/>
    </row>
    <row r="151" customHeight="1" spans="1:3">
      <c r="A151" s="106">
        <v>101044302</v>
      </c>
      <c r="B151" s="106" t="s">
        <v>274</v>
      </c>
      <c r="C151" s="314"/>
    </row>
    <row r="152" customHeight="1" spans="1:3">
      <c r="A152" s="106">
        <v>101044303</v>
      </c>
      <c r="B152" s="106" t="s">
        <v>275</v>
      </c>
      <c r="C152" s="314"/>
    </row>
    <row r="153" customHeight="1" spans="1:3">
      <c r="A153" s="106">
        <v>101044399</v>
      </c>
      <c r="B153" s="106" t="s">
        <v>276</v>
      </c>
      <c r="C153" s="314"/>
    </row>
    <row r="154" customHeight="1" spans="1:3">
      <c r="A154" s="106">
        <v>1010444</v>
      </c>
      <c r="B154" s="241" t="s">
        <v>277</v>
      </c>
      <c r="C154" s="314">
        <v>0</v>
      </c>
    </row>
    <row r="155" customHeight="1" spans="1:3">
      <c r="A155" s="106">
        <v>101044401</v>
      </c>
      <c r="B155" s="106" t="s">
        <v>258</v>
      </c>
      <c r="C155" s="314"/>
    </row>
    <row r="156" customHeight="1" spans="1:3">
      <c r="A156" s="106">
        <v>101044402</v>
      </c>
      <c r="B156" s="106" t="s">
        <v>259</v>
      </c>
      <c r="C156" s="314"/>
    </row>
    <row r="157" customHeight="1" spans="1:3">
      <c r="A157" s="106">
        <v>101044403</v>
      </c>
      <c r="B157" s="106" t="s">
        <v>260</v>
      </c>
      <c r="C157" s="314"/>
    </row>
    <row r="158" customHeight="1" spans="1:3">
      <c r="A158" s="106">
        <v>101044499</v>
      </c>
      <c r="B158" s="106" t="s">
        <v>261</v>
      </c>
      <c r="C158" s="314"/>
    </row>
    <row r="159" customHeight="1" spans="1:3">
      <c r="A159" s="106">
        <v>1010445</v>
      </c>
      <c r="B159" s="241" t="s">
        <v>278</v>
      </c>
      <c r="C159" s="314">
        <v>0</v>
      </c>
    </row>
    <row r="160" customHeight="1" spans="1:3">
      <c r="A160" s="106">
        <v>101044501</v>
      </c>
      <c r="B160" s="106" t="s">
        <v>263</v>
      </c>
      <c r="C160" s="314"/>
    </row>
    <row r="161" customHeight="1" spans="1:3">
      <c r="A161" s="106">
        <v>101044502</v>
      </c>
      <c r="B161" s="106" t="s">
        <v>264</v>
      </c>
      <c r="C161" s="314"/>
    </row>
    <row r="162" customHeight="1" spans="1:3">
      <c r="A162" s="106">
        <v>101044503</v>
      </c>
      <c r="B162" s="106" t="s">
        <v>265</v>
      </c>
      <c r="C162" s="314"/>
    </row>
    <row r="163" customHeight="1" spans="1:3">
      <c r="A163" s="106">
        <v>101044599</v>
      </c>
      <c r="B163" s="106" t="s">
        <v>266</v>
      </c>
      <c r="C163" s="314"/>
    </row>
    <row r="164" customHeight="1" spans="1:3">
      <c r="A164" s="106">
        <v>1010446</v>
      </c>
      <c r="B164" s="241" t="s">
        <v>279</v>
      </c>
      <c r="C164" s="314">
        <v>0</v>
      </c>
    </row>
    <row r="165" customHeight="1" spans="1:3">
      <c r="A165" s="106">
        <v>101044601</v>
      </c>
      <c r="B165" s="106" t="s">
        <v>268</v>
      </c>
      <c r="C165" s="314"/>
    </row>
    <row r="166" customHeight="1" spans="1:3">
      <c r="A166" s="106">
        <v>101044602</v>
      </c>
      <c r="B166" s="106" t="s">
        <v>269</v>
      </c>
      <c r="C166" s="314"/>
    </row>
    <row r="167" customHeight="1" spans="1:3">
      <c r="A167" s="106">
        <v>101044603</v>
      </c>
      <c r="B167" s="106" t="s">
        <v>270</v>
      </c>
      <c r="C167" s="314"/>
    </row>
    <row r="168" customHeight="1" spans="1:3">
      <c r="A168" s="106">
        <v>101044699</v>
      </c>
      <c r="B168" s="106" t="s">
        <v>271</v>
      </c>
      <c r="C168" s="314"/>
    </row>
    <row r="169" customHeight="1" spans="1:3">
      <c r="A169" s="106">
        <v>1010447</v>
      </c>
      <c r="B169" s="241" t="s">
        <v>280</v>
      </c>
      <c r="C169" s="314">
        <v>0</v>
      </c>
    </row>
    <row r="170" customHeight="1" spans="1:3">
      <c r="A170" s="106">
        <v>101044701</v>
      </c>
      <c r="B170" s="106" t="s">
        <v>273</v>
      </c>
      <c r="C170" s="314"/>
    </row>
    <row r="171" customHeight="1" spans="1:3">
      <c r="A171" s="106">
        <v>101044702</v>
      </c>
      <c r="B171" s="106" t="s">
        <v>274</v>
      </c>
      <c r="C171" s="314"/>
    </row>
    <row r="172" customHeight="1" spans="1:3">
      <c r="A172" s="106">
        <v>101044703</v>
      </c>
      <c r="B172" s="106" t="s">
        <v>275</v>
      </c>
      <c r="C172" s="314"/>
    </row>
    <row r="173" customHeight="1" spans="1:3">
      <c r="A173" s="106">
        <v>101044799</v>
      </c>
      <c r="B173" s="106" t="s">
        <v>276</v>
      </c>
      <c r="C173" s="314"/>
    </row>
    <row r="174" customHeight="1" spans="1:3">
      <c r="A174" s="106">
        <v>1010448</v>
      </c>
      <c r="B174" s="241" t="s">
        <v>281</v>
      </c>
      <c r="C174" s="314">
        <v>0</v>
      </c>
    </row>
    <row r="175" customHeight="1" spans="1:3">
      <c r="A175" s="106">
        <v>101044801</v>
      </c>
      <c r="B175" s="106" t="s">
        <v>282</v>
      </c>
      <c r="C175" s="314"/>
    </row>
    <row r="176" customHeight="1" spans="1:3">
      <c r="A176" s="106">
        <v>101044802</v>
      </c>
      <c r="B176" s="106" t="s">
        <v>283</v>
      </c>
      <c r="C176" s="314"/>
    </row>
    <row r="177" customHeight="1" spans="1:3">
      <c r="A177" s="106">
        <v>101044803</v>
      </c>
      <c r="B177" s="106" t="s">
        <v>284</v>
      </c>
      <c r="C177" s="314"/>
    </row>
    <row r="178" customHeight="1" spans="1:3">
      <c r="A178" s="106">
        <v>101044899</v>
      </c>
      <c r="B178" s="106" t="s">
        <v>285</v>
      </c>
      <c r="C178" s="314"/>
    </row>
    <row r="179" customHeight="1" spans="1:3">
      <c r="A179" s="106">
        <v>1010449</v>
      </c>
      <c r="B179" s="241" t="s">
        <v>286</v>
      </c>
      <c r="C179" s="314">
        <v>0</v>
      </c>
    </row>
    <row r="180" customHeight="1" spans="1:3">
      <c r="A180" s="106">
        <v>101044901</v>
      </c>
      <c r="B180" s="106" t="s">
        <v>282</v>
      </c>
      <c r="C180" s="314"/>
    </row>
    <row r="181" customHeight="1" spans="1:3">
      <c r="A181" s="106">
        <v>101044902</v>
      </c>
      <c r="B181" s="106" t="s">
        <v>283</v>
      </c>
      <c r="C181" s="314"/>
    </row>
    <row r="182" customHeight="1" spans="1:3">
      <c r="A182" s="106">
        <v>101044903</v>
      </c>
      <c r="B182" s="106" t="s">
        <v>284</v>
      </c>
      <c r="C182" s="314"/>
    </row>
    <row r="183" customHeight="1" spans="1:3">
      <c r="A183" s="106">
        <v>101044999</v>
      </c>
      <c r="B183" s="106" t="s">
        <v>285</v>
      </c>
      <c r="C183" s="314"/>
    </row>
    <row r="184" customHeight="1" spans="1:3">
      <c r="A184" s="106">
        <v>1010450</v>
      </c>
      <c r="B184" s="241" t="s">
        <v>287</v>
      </c>
      <c r="C184" s="314">
        <v>33</v>
      </c>
    </row>
    <row r="185" customHeight="1" spans="1:3">
      <c r="A185" s="106">
        <v>101045001</v>
      </c>
      <c r="B185" s="106" t="s">
        <v>288</v>
      </c>
      <c r="C185" s="314">
        <v>33</v>
      </c>
    </row>
    <row r="186" customHeight="1" spans="1:3">
      <c r="A186" s="106">
        <v>101045002</v>
      </c>
      <c r="B186" s="106" t="s">
        <v>289</v>
      </c>
      <c r="C186" s="314"/>
    </row>
    <row r="187" customHeight="1" spans="1:3">
      <c r="A187" s="106">
        <v>101045003</v>
      </c>
      <c r="B187" s="106" t="s">
        <v>290</v>
      </c>
      <c r="C187" s="314"/>
    </row>
    <row r="188" customHeight="1" spans="1:3">
      <c r="A188" s="106">
        <v>1010451</v>
      </c>
      <c r="B188" s="241" t="s">
        <v>291</v>
      </c>
      <c r="C188" s="314"/>
    </row>
    <row r="189" customHeight="1" spans="1:3">
      <c r="A189" s="106">
        <v>1010452</v>
      </c>
      <c r="B189" s="241" t="s">
        <v>292</v>
      </c>
      <c r="C189" s="314"/>
    </row>
    <row r="190" customHeight="1" spans="1:3">
      <c r="A190" s="106">
        <v>10105</v>
      </c>
      <c r="B190" s="241" t="s">
        <v>293</v>
      </c>
      <c r="C190" s="314">
        <v>0</v>
      </c>
    </row>
    <row r="191" customHeight="1" spans="1:3">
      <c r="A191" s="106">
        <v>1010501</v>
      </c>
      <c r="B191" s="241" t="s">
        <v>294</v>
      </c>
      <c r="C191" s="314"/>
    </row>
    <row r="192" customHeight="1" spans="1:3">
      <c r="A192" s="106">
        <v>1010502</v>
      </c>
      <c r="B192" s="241" t="s">
        <v>295</v>
      </c>
      <c r="C192" s="314"/>
    </row>
    <row r="193" customHeight="1" spans="1:3">
      <c r="A193" s="106">
        <v>1010503</v>
      </c>
      <c r="B193" s="241" t="s">
        <v>296</v>
      </c>
      <c r="C193" s="314"/>
    </row>
    <row r="194" customHeight="1" spans="1:3">
      <c r="A194" s="106">
        <v>1010504</v>
      </c>
      <c r="B194" s="241" t="s">
        <v>297</v>
      </c>
      <c r="C194" s="314"/>
    </row>
    <row r="195" customHeight="1" spans="1:3">
      <c r="A195" s="106">
        <v>1010505</v>
      </c>
      <c r="B195" s="241" t="s">
        <v>298</v>
      </c>
      <c r="C195" s="314"/>
    </row>
    <row r="196" customHeight="1" spans="1:3">
      <c r="A196" s="106">
        <v>1010506</v>
      </c>
      <c r="B196" s="241" t="s">
        <v>299</v>
      </c>
      <c r="C196" s="314"/>
    </row>
    <row r="197" customHeight="1" spans="1:3">
      <c r="A197" s="106">
        <v>1010507</v>
      </c>
      <c r="B197" s="241" t="s">
        <v>300</v>
      </c>
      <c r="C197" s="314"/>
    </row>
    <row r="198" customHeight="1" spans="1:3">
      <c r="A198" s="106">
        <v>1010508</v>
      </c>
      <c r="B198" s="241" t="s">
        <v>301</v>
      </c>
      <c r="C198" s="314"/>
    </row>
    <row r="199" customHeight="1" spans="1:3">
      <c r="A199" s="106">
        <v>1010509</v>
      </c>
      <c r="B199" s="241" t="s">
        <v>302</v>
      </c>
      <c r="C199" s="314"/>
    </row>
    <row r="200" customHeight="1" spans="1:3">
      <c r="A200" s="106">
        <v>1010510</v>
      </c>
      <c r="B200" s="241" t="s">
        <v>303</v>
      </c>
      <c r="C200" s="314"/>
    </row>
    <row r="201" customHeight="1" spans="1:3">
      <c r="A201" s="106">
        <v>1010511</v>
      </c>
      <c r="B201" s="241" t="s">
        <v>304</v>
      </c>
      <c r="C201" s="314"/>
    </row>
    <row r="202" customHeight="1" spans="1:3">
      <c r="A202" s="106">
        <v>1010512</v>
      </c>
      <c r="B202" s="241" t="s">
        <v>305</v>
      </c>
      <c r="C202" s="314"/>
    </row>
    <row r="203" customHeight="1" spans="1:3">
      <c r="A203" s="106">
        <v>1010513</v>
      </c>
      <c r="B203" s="241" t="s">
        <v>306</v>
      </c>
      <c r="C203" s="314"/>
    </row>
    <row r="204" customHeight="1" spans="1:3">
      <c r="A204" s="106">
        <v>1010514</v>
      </c>
      <c r="B204" s="241" t="s">
        <v>307</v>
      </c>
      <c r="C204" s="314"/>
    </row>
    <row r="205" customHeight="1" spans="1:3">
      <c r="A205" s="106">
        <v>1010515</v>
      </c>
      <c r="B205" s="241" t="s">
        <v>308</v>
      </c>
      <c r="C205" s="314"/>
    </row>
    <row r="206" customHeight="1" spans="1:3">
      <c r="A206" s="106">
        <v>1010516</v>
      </c>
      <c r="B206" s="241" t="s">
        <v>309</v>
      </c>
      <c r="C206" s="314"/>
    </row>
    <row r="207" customHeight="1" spans="1:3">
      <c r="A207" s="106">
        <v>1010517</v>
      </c>
      <c r="B207" s="241" t="s">
        <v>310</v>
      </c>
      <c r="C207" s="314"/>
    </row>
    <row r="208" customHeight="1" spans="1:3">
      <c r="A208" s="106">
        <v>1010518</v>
      </c>
      <c r="B208" s="241" t="s">
        <v>311</v>
      </c>
      <c r="C208" s="314"/>
    </row>
    <row r="209" customHeight="1" spans="1:3">
      <c r="A209" s="106">
        <v>1010519</v>
      </c>
      <c r="B209" s="241" t="s">
        <v>312</v>
      </c>
      <c r="C209" s="314"/>
    </row>
    <row r="210" customHeight="1" spans="1:3">
      <c r="A210" s="106">
        <v>1010520</v>
      </c>
      <c r="B210" s="241" t="s">
        <v>313</v>
      </c>
      <c r="C210" s="314"/>
    </row>
    <row r="211" customHeight="1" spans="1:3">
      <c r="A211" s="106">
        <v>1010521</v>
      </c>
      <c r="B211" s="241" t="s">
        <v>314</v>
      </c>
      <c r="C211" s="314"/>
    </row>
    <row r="212" customHeight="1" spans="1:3">
      <c r="A212" s="106">
        <v>1010522</v>
      </c>
      <c r="B212" s="241" t="s">
        <v>315</v>
      </c>
      <c r="C212" s="314"/>
    </row>
    <row r="213" customHeight="1" spans="1:3">
      <c r="A213" s="106">
        <v>1010523</v>
      </c>
      <c r="B213" s="241" t="s">
        <v>316</v>
      </c>
      <c r="C213" s="314">
        <v>0</v>
      </c>
    </row>
    <row r="214" customHeight="1" spans="1:3">
      <c r="A214" s="106">
        <v>101052303</v>
      </c>
      <c r="B214" s="106" t="s">
        <v>317</v>
      </c>
      <c r="C214" s="314"/>
    </row>
    <row r="215" customHeight="1" spans="1:3">
      <c r="A215" s="106">
        <v>101052304</v>
      </c>
      <c r="B215" s="106" t="s">
        <v>318</v>
      </c>
      <c r="C215" s="314"/>
    </row>
    <row r="216" customHeight="1" spans="1:3">
      <c r="A216" s="106">
        <v>101052309</v>
      </c>
      <c r="B216" s="106" t="s">
        <v>319</v>
      </c>
      <c r="C216" s="314"/>
    </row>
    <row r="217" customHeight="1" spans="1:3">
      <c r="A217" s="106">
        <v>1010524</v>
      </c>
      <c r="B217" s="241" t="s">
        <v>320</v>
      </c>
      <c r="C217" s="314">
        <v>0</v>
      </c>
    </row>
    <row r="218" customHeight="1" spans="1:3">
      <c r="A218" s="106">
        <v>101052401</v>
      </c>
      <c r="B218" s="106" t="s">
        <v>321</v>
      </c>
      <c r="C218" s="314"/>
    </row>
    <row r="219" customHeight="1" spans="1:3">
      <c r="A219" s="106">
        <v>101052409</v>
      </c>
      <c r="B219" s="106" t="s">
        <v>322</v>
      </c>
      <c r="C219" s="314"/>
    </row>
    <row r="220" customHeight="1" spans="1:3">
      <c r="A220" s="106">
        <v>1010525</v>
      </c>
      <c r="B220" s="241" t="s">
        <v>323</v>
      </c>
      <c r="C220" s="314"/>
    </row>
    <row r="221" customHeight="1" spans="1:3">
      <c r="A221" s="106">
        <v>1010526</v>
      </c>
      <c r="B221" s="241" t="s">
        <v>324</v>
      </c>
      <c r="C221" s="314">
        <v>0</v>
      </c>
    </row>
    <row r="222" customHeight="1" spans="1:3">
      <c r="A222" s="106">
        <v>101052601</v>
      </c>
      <c r="B222" s="106" t="s">
        <v>325</v>
      </c>
      <c r="C222" s="314"/>
    </row>
    <row r="223" customHeight="1" spans="1:3">
      <c r="A223" s="106">
        <v>101052602</v>
      </c>
      <c r="B223" s="106" t="s">
        <v>326</v>
      </c>
      <c r="C223" s="314"/>
    </row>
    <row r="224" customHeight="1" spans="1:3">
      <c r="A224" s="106">
        <v>101052609</v>
      </c>
      <c r="B224" s="106" t="s">
        <v>327</v>
      </c>
      <c r="C224" s="314"/>
    </row>
    <row r="225" customHeight="1" spans="1:3">
      <c r="A225" s="106">
        <v>1010527</v>
      </c>
      <c r="B225" s="241" t="s">
        <v>328</v>
      </c>
      <c r="C225" s="314"/>
    </row>
    <row r="226" customHeight="1" spans="1:3">
      <c r="A226" s="106">
        <v>1010528</v>
      </c>
      <c r="B226" s="241" t="s">
        <v>329</v>
      </c>
      <c r="C226" s="314"/>
    </row>
    <row r="227" customHeight="1" spans="1:3">
      <c r="A227" s="106">
        <v>1010529</v>
      </c>
      <c r="B227" s="241" t="s">
        <v>330</v>
      </c>
      <c r="C227" s="314"/>
    </row>
    <row r="228" customHeight="1" spans="1:3">
      <c r="A228" s="106">
        <v>1010530</v>
      </c>
      <c r="B228" s="241" t="s">
        <v>331</v>
      </c>
      <c r="C228" s="314"/>
    </row>
    <row r="229" customHeight="1" spans="1:3">
      <c r="A229" s="106">
        <v>1010531</v>
      </c>
      <c r="B229" s="241" t="s">
        <v>332</v>
      </c>
      <c r="C229" s="314"/>
    </row>
    <row r="230" customHeight="1" spans="1:3">
      <c r="A230" s="106">
        <v>1010532</v>
      </c>
      <c r="B230" s="241" t="s">
        <v>333</v>
      </c>
      <c r="C230" s="314">
        <v>0</v>
      </c>
    </row>
    <row r="231" customHeight="1" spans="1:3">
      <c r="A231" s="106">
        <v>101053201</v>
      </c>
      <c r="B231" s="106" t="s">
        <v>334</v>
      </c>
      <c r="C231" s="314"/>
    </row>
    <row r="232" customHeight="1" spans="1:3">
      <c r="A232" s="106">
        <v>101053202</v>
      </c>
      <c r="B232" s="106" t="s">
        <v>335</v>
      </c>
      <c r="C232" s="314"/>
    </row>
    <row r="233" customHeight="1" spans="1:3">
      <c r="A233" s="106">
        <v>101053203</v>
      </c>
      <c r="B233" s="106" t="s">
        <v>336</v>
      </c>
      <c r="C233" s="314"/>
    </row>
    <row r="234" customHeight="1" spans="1:3">
      <c r="A234" s="106">
        <v>101053205</v>
      </c>
      <c r="B234" s="106" t="s">
        <v>337</v>
      </c>
      <c r="C234" s="314"/>
    </row>
    <row r="235" customHeight="1" spans="1:3">
      <c r="A235" s="106">
        <v>101053206</v>
      </c>
      <c r="B235" s="106" t="s">
        <v>338</v>
      </c>
      <c r="C235" s="314"/>
    </row>
    <row r="236" customHeight="1" spans="1:3">
      <c r="A236" s="106">
        <v>101053215</v>
      </c>
      <c r="B236" s="106" t="s">
        <v>339</v>
      </c>
      <c r="C236" s="314"/>
    </row>
    <row r="237" customHeight="1" spans="1:3">
      <c r="A237" s="106">
        <v>101053216</v>
      </c>
      <c r="B237" s="106" t="s">
        <v>340</v>
      </c>
      <c r="C237" s="314"/>
    </row>
    <row r="238" customHeight="1" spans="1:3">
      <c r="A238" s="106">
        <v>101053218</v>
      </c>
      <c r="B238" s="106" t="s">
        <v>341</v>
      </c>
      <c r="C238" s="314"/>
    </row>
    <row r="239" customHeight="1" spans="1:3">
      <c r="A239" s="106">
        <v>101053219</v>
      </c>
      <c r="B239" s="106" t="s">
        <v>342</v>
      </c>
      <c r="C239" s="314"/>
    </row>
    <row r="240" customHeight="1" spans="1:3">
      <c r="A240" s="106">
        <v>101053220</v>
      </c>
      <c r="B240" s="106" t="s">
        <v>343</v>
      </c>
      <c r="C240" s="314"/>
    </row>
    <row r="241" customHeight="1" spans="1:3">
      <c r="A241" s="106">
        <v>101053299</v>
      </c>
      <c r="B241" s="106" t="s">
        <v>344</v>
      </c>
      <c r="C241" s="314"/>
    </row>
    <row r="242" customHeight="1" spans="1:3">
      <c r="A242" s="106">
        <v>1010533</v>
      </c>
      <c r="B242" s="241" t="s">
        <v>345</v>
      </c>
      <c r="C242" s="314"/>
    </row>
    <row r="243" customHeight="1" spans="1:3">
      <c r="A243" s="106">
        <v>1010534</v>
      </c>
      <c r="B243" s="241" t="s">
        <v>346</v>
      </c>
      <c r="C243" s="314"/>
    </row>
    <row r="244" customHeight="1" spans="1:3">
      <c r="A244" s="106">
        <v>1010535</v>
      </c>
      <c r="B244" s="241" t="s">
        <v>347</v>
      </c>
      <c r="C244" s="314">
        <v>0</v>
      </c>
    </row>
    <row r="245" customHeight="1" spans="1:3">
      <c r="A245" s="106">
        <v>101053501</v>
      </c>
      <c r="B245" s="106" t="s">
        <v>348</v>
      </c>
      <c r="C245" s="314"/>
    </row>
    <row r="246" customHeight="1" spans="1:3">
      <c r="A246" s="106">
        <v>101053502</v>
      </c>
      <c r="B246" s="106" t="s">
        <v>349</v>
      </c>
      <c r="C246" s="314"/>
    </row>
    <row r="247" customHeight="1" spans="1:3">
      <c r="A247" s="106">
        <v>101053503</v>
      </c>
      <c r="B247" s="106" t="s">
        <v>350</v>
      </c>
      <c r="C247" s="314"/>
    </row>
    <row r="248" customHeight="1" spans="1:3">
      <c r="A248" s="106">
        <v>101053599</v>
      </c>
      <c r="B248" s="106" t="s">
        <v>351</v>
      </c>
      <c r="C248" s="314"/>
    </row>
    <row r="249" customHeight="1" spans="1:3">
      <c r="A249" s="106">
        <v>1010536</v>
      </c>
      <c r="B249" s="241" t="s">
        <v>352</v>
      </c>
      <c r="C249" s="314">
        <v>0</v>
      </c>
    </row>
    <row r="250" ht="17.25" customHeight="1" spans="1:3">
      <c r="A250" s="106">
        <v>101053601</v>
      </c>
      <c r="B250" s="106" t="s">
        <v>353</v>
      </c>
      <c r="C250" s="314"/>
    </row>
    <row r="251" customHeight="1" spans="1:3">
      <c r="A251" s="106">
        <v>101053602</v>
      </c>
      <c r="B251" s="106" t="s">
        <v>354</v>
      </c>
      <c r="C251" s="314"/>
    </row>
    <row r="252" customHeight="1" spans="1:3">
      <c r="A252" s="106">
        <v>101053603</v>
      </c>
      <c r="B252" s="106" t="s">
        <v>355</v>
      </c>
      <c r="C252" s="314"/>
    </row>
    <row r="253" customHeight="1" spans="1:3">
      <c r="A253" s="106">
        <v>101053699</v>
      </c>
      <c r="B253" s="106" t="s">
        <v>356</v>
      </c>
      <c r="C253" s="314"/>
    </row>
    <row r="254" customHeight="1" spans="1:3">
      <c r="A254" s="106">
        <v>1010599</v>
      </c>
      <c r="B254" s="241" t="s">
        <v>357</v>
      </c>
      <c r="C254" s="314"/>
    </row>
    <row r="255" customHeight="1" spans="1:3">
      <c r="A255" s="106">
        <v>10106</v>
      </c>
      <c r="B255" s="241" t="s">
        <v>358</v>
      </c>
      <c r="C255" s="314">
        <v>731</v>
      </c>
    </row>
    <row r="256" customHeight="1" spans="1:3">
      <c r="A256" s="106">
        <v>1010601</v>
      </c>
      <c r="B256" s="241" t="s">
        <v>359</v>
      </c>
      <c r="C256" s="314">
        <v>840</v>
      </c>
    </row>
    <row r="257" customHeight="1" spans="1:3">
      <c r="A257" s="106">
        <v>101060101</v>
      </c>
      <c r="B257" s="106" t="s">
        <v>360</v>
      </c>
      <c r="C257" s="314"/>
    </row>
    <row r="258" customHeight="1" spans="1:3">
      <c r="A258" s="106">
        <v>101060109</v>
      </c>
      <c r="B258" s="106" t="s">
        <v>361</v>
      </c>
      <c r="C258" s="314">
        <v>840</v>
      </c>
    </row>
    <row r="259" customHeight="1" spans="1:3">
      <c r="A259" s="106">
        <v>1010602</v>
      </c>
      <c r="B259" s="241" t="s">
        <v>362</v>
      </c>
      <c r="C259" s="314">
        <v>-110</v>
      </c>
    </row>
    <row r="260" customHeight="1" spans="1:3">
      <c r="A260" s="106">
        <v>1010603</v>
      </c>
      <c r="B260" s="241" t="s">
        <v>363</v>
      </c>
      <c r="C260" s="314">
        <v>-6</v>
      </c>
    </row>
    <row r="261" customHeight="1" spans="1:3">
      <c r="A261" s="106">
        <v>1010620</v>
      </c>
      <c r="B261" s="241" t="s">
        <v>364</v>
      </c>
      <c r="C261" s="314">
        <v>7</v>
      </c>
    </row>
    <row r="262" customHeight="1" spans="1:3">
      <c r="A262" s="106">
        <v>10107</v>
      </c>
      <c r="B262" s="241" t="s">
        <v>365</v>
      </c>
      <c r="C262" s="314">
        <v>66</v>
      </c>
    </row>
    <row r="263" customHeight="1" spans="1:3">
      <c r="A263" s="106">
        <v>1010701</v>
      </c>
      <c r="B263" s="241" t="s">
        <v>366</v>
      </c>
      <c r="C263" s="314"/>
    </row>
    <row r="264" customHeight="1" spans="1:3">
      <c r="A264" s="106">
        <v>1010702</v>
      </c>
      <c r="B264" s="241" t="s">
        <v>367</v>
      </c>
      <c r="C264" s="314"/>
    </row>
    <row r="265" customHeight="1" spans="1:3">
      <c r="A265" s="106">
        <v>1010719</v>
      </c>
      <c r="B265" s="241" t="s">
        <v>368</v>
      </c>
      <c r="C265" s="314">
        <v>66</v>
      </c>
    </row>
    <row r="266" customHeight="1" spans="1:3">
      <c r="A266" s="106">
        <v>1010720</v>
      </c>
      <c r="B266" s="241" t="s">
        <v>369</v>
      </c>
      <c r="C266" s="314"/>
    </row>
    <row r="267" customHeight="1" spans="1:3">
      <c r="A267" s="106">
        <v>10109</v>
      </c>
      <c r="B267" s="241" t="s">
        <v>370</v>
      </c>
      <c r="C267" s="314">
        <v>1010</v>
      </c>
    </row>
    <row r="268" customHeight="1" spans="1:3">
      <c r="A268" s="106">
        <v>1010901</v>
      </c>
      <c r="B268" s="241" t="s">
        <v>371</v>
      </c>
      <c r="C268" s="314">
        <v>34</v>
      </c>
    </row>
    <row r="269" customHeight="1" spans="1:3">
      <c r="A269" s="106">
        <v>101090101</v>
      </c>
      <c r="B269" s="106" t="s">
        <v>372</v>
      </c>
      <c r="C269" s="314"/>
    </row>
    <row r="270" customHeight="1" spans="1:3">
      <c r="A270" s="106">
        <v>101090109</v>
      </c>
      <c r="B270" s="106" t="s">
        <v>373</v>
      </c>
      <c r="C270" s="314">
        <v>34</v>
      </c>
    </row>
    <row r="271" customHeight="1" spans="1:3">
      <c r="A271" s="106">
        <v>1010902</v>
      </c>
      <c r="B271" s="241" t="s">
        <v>374</v>
      </c>
      <c r="C271" s="314">
        <v>2</v>
      </c>
    </row>
    <row r="272" customHeight="1" spans="1:3">
      <c r="A272" s="106">
        <v>1010903</v>
      </c>
      <c r="B272" s="241" t="s">
        <v>375</v>
      </c>
      <c r="C272" s="314">
        <v>339</v>
      </c>
    </row>
    <row r="273" customHeight="1" spans="1:3">
      <c r="A273" s="106">
        <v>1010904</v>
      </c>
      <c r="B273" s="241" t="s">
        <v>376</v>
      </c>
      <c r="C273" s="314"/>
    </row>
    <row r="274" customHeight="1" spans="1:3">
      <c r="A274" s="106">
        <v>1010905</v>
      </c>
      <c r="B274" s="241" t="s">
        <v>377</v>
      </c>
      <c r="C274" s="314">
        <v>32</v>
      </c>
    </row>
    <row r="275" customHeight="1" spans="1:3">
      <c r="A275" s="106">
        <v>1010906</v>
      </c>
      <c r="B275" s="241" t="s">
        <v>378</v>
      </c>
      <c r="C275" s="314">
        <v>575</v>
      </c>
    </row>
    <row r="276" customHeight="1" spans="1:3">
      <c r="A276" s="106">
        <v>1010918</v>
      </c>
      <c r="B276" s="241" t="s">
        <v>379</v>
      </c>
      <c r="C276" s="314"/>
    </row>
    <row r="277" customHeight="1" spans="1:3">
      <c r="A277" s="106">
        <v>1010919</v>
      </c>
      <c r="B277" s="241" t="s">
        <v>380</v>
      </c>
      <c r="C277" s="314">
        <v>25</v>
      </c>
    </row>
    <row r="278" customHeight="1" spans="1:3">
      <c r="A278" s="106">
        <v>1010920</v>
      </c>
      <c r="B278" s="241" t="s">
        <v>381</v>
      </c>
      <c r="C278" s="314">
        <v>3</v>
      </c>
    </row>
    <row r="279" customHeight="1" spans="1:3">
      <c r="A279" s="106">
        <v>1010921</v>
      </c>
      <c r="B279" s="241" t="s">
        <v>382</v>
      </c>
      <c r="C279" s="314"/>
    </row>
    <row r="280" customHeight="1" spans="1:3">
      <c r="A280" s="106">
        <v>1010922</v>
      </c>
      <c r="B280" s="241" t="s">
        <v>383</v>
      </c>
      <c r="C280" s="314"/>
    </row>
    <row r="281" customHeight="1" spans="1:3">
      <c r="A281" s="106">
        <v>1010923</v>
      </c>
      <c r="B281" s="241" t="s">
        <v>384</v>
      </c>
      <c r="C281" s="314"/>
    </row>
    <row r="282" customHeight="1" spans="1:3">
      <c r="A282" s="106">
        <v>1010924</v>
      </c>
      <c r="B282" s="241" t="s">
        <v>385</v>
      </c>
      <c r="C282" s="314"/>
    </row>
    <row r="283" customHeight="1" spans="1:3">
      <c r="A283" s="106">
        <v>10110</v>
      </c>
      <c r="B283" s="241" t="s">
        <v>386</v>
      </c>
      <c r="C283" s="314">
        <v>2891</v>
      </c>
    </row>
    <row r="284" customHeight="1" spans="1:3">
      <c r="A284" s="106">
        <v>1011001</v>
      </c>
      <c r="B284" s="241" t="s">
        <v>387</v>
      </c>
      <c r="C284" s="314">
        <v>8</v>
      </c>
    </row>
    <row r="285" customHeight="1" spans="1:3">
      <c r="A285" s="106">
        <v>1011002</v>
      </c>
      <c r="B285" s="241" t="s">
        <v>388</v>
      </c>
      <c r="C285" s="314"/>
    </row>
    <row r="286" customHeight="1" spans="1:3">
      <c r="A286" s="106">
        <v>1011003</v>
      </c>
      <c r="B286" s="241" t="s">
        <v>389</v>
      </c>
      <c r="C286" s="314">
        <v>1964</v>
      </c>
    </row>
    <row r="287" customHeight="1" spans="1:3">
      <c r="A287" s="106">
        <v>1011004</v>
      </c>
      <c r="B287" s="241" t="s">
        <v>390</v>
      </c>
      <c r="C287" s="314"/>
    </row>
    <row r="288" customHeight="1" spans="1:3">
      <c r="A288" s="106">
        <v>1011005</v>
      </c>
      <c r="B288" s="241" t="s">
        <v>391</v>
      </c>
      <c r="C288" s="314">
        <v>252</v>
      </c>
    </row>
    <row r="289" customHeight="1" spans="1:3">
      <c r="A289" s="106">
        <v>1011006</v>
      </c>
      <c r="B289" s="241" t="s">
        <v>392</v>
      </c>
      <c r="C289" s="314">
        <v>540</v>
      </c>
    </row>
    <row r="290" customHeight="1" spans="1:3">
      <c r="A290" s="106">
        <v>1011019</v>
      </c>
      <c r="B290" s="241" t="s">
        <v>393</v>
      </c>
      <c r="C290" s="314">
        <v>20</v>
      </c>
    </row>
    <row r="291" customHeight="1" spans="1:3">
      <c r="A291" s="106">
        <v>1011020</v>
      </c>
      <c r="B291" s="241" t="s">
        <v>394</v>
      </c>
      <c r="C291" s="314">
        <v>107</v>
      </c>
    </row>
    <row r="292" customHeight="1" spans="1:3">
      <c r="A292" s="106">
        <v>10111</v>
      </c>
      <c r="B292" s="241" t="s">
        <v>395</v>
      </c>
      <c r="C292" s="314">
        <v>518</v>
      </c>
    </row>
    <row r="293" customHeight="1" spans="1:3">
      <c r="A293" s="106">
        <v>1011101</v>
      </c>
      <c r="B293" s="241" t="s">
        <v>396</v>
      </c>
      <c r="C293" s="314">
        <v>0</v>
      </c>
    </row>
    <row r="294" customHeight="1" spans="1:3">
      <c r="A294" s="106">
        <v>101110101</v>
      </c>
      <c r="B294" s="106" t="s">
        <v>397</v>
      </c>
      <c r="C294" s="314"/>
    </row>
    <row r="295" customHeight="1" spans="1:3">
      <c r="A295" s="106">
        <v>101110109</v>
      </c>
      <c r="B295" s="106" t="s">
        <v>398</v>
      </c>
      <c r="C295" s="314"/>
    </row>
    <row r="296" customHeight="1" spans="1:3">
      <c r="A296" s="106">
        <v>1011119</v>
      </c>
      <c r="B296" s="241" t="s">
        <v>399</v>
      </c>
      <c r="C296" s="314">
        <v>512</v>
      </c>
    </row>
    <row r="297" customHeight="1" spans="1:3">
      <c r="A297" s="106">
        <v>1011120</v>
      </c>
      <c r="B297" s="241" t="s">
        <v>400</v>
      </c>
      <c r="C297" s="314">
        <v>6</v>
      </c>
    </row>
    <row r="298" customHeight="1" spans="1:3">
      <c r="A298" s="106">
        <v>10112</v>
      </c>
      <c r="B298" s="241" t="s">
        <v>401</v>
      </c>
      <c r="C298" s="314">
        <v>2557</v>
      </c>
    </row>
    <row r="299" customHeight="1" spans="1:3">
      <c r="A299" s="106">
        <v>1011201</v>
      </c>
      <c r="B299" s="241" t="s">
        <v>402</v>
      </c>
      <c r="C299" s="314"/>
    </row>
    <row r="300" customHeight="1" spans="1:3">
      <c r="A300" s="106">
        <v>1011202</v>
      </c>
      <c r="B300" s="241" t="s">
        <v>403</v>
      </c>
      <c r="C300" s="314"/>
    </row>
    <row r="301" customHeight="1" spans="1:3">
      <c r="A301" s="106">
        <v>1011203</v>
      </c>
      <c r="B301" s="241" t="s">
        <v>404</v>
      </c>
      <c r="C301" s="314">
        <v>1663</v>
      </c>
    </row>
    <row r="302" customHeight="1" spans="1:3">
      <c r="A302" s="106">
        <v>1011204</v>
      </c>
      <c r="B302" s="241" t="s">
        <v>405</v>
      </c>
      <c r="C302" s="314"/>
    </row>
    <row r="303" customHeight="1" spans="1:3">
      <c r="A303" s="106">
        <v>1011205</v>
      </c>
      <c r="B303" s="241" t="s">
        <v>406</v>
      </c>
      <c r="C303" s="314">
        <v>729</v>
      </c>
    </row>
    <row r="304" customHeight="1" spans="1:3">
      <c r="A304" s="106">
        <v>1011206</v>
      </c>
      <c r="B304" s="241" t="s">
        <v>407</v>
      </c>
      <c r="C304" s="314">
        <v>132</v>
      </c>
    </row>
    <row r="305" customHeight="1" spans="1:3">
      <c r="A305" s="106">
        <v>1011219</v>
      </c>
      <c r="B305" s="241" t="s">
        <v>408</v>
      </c>
      <c r="C305" s="314">
        <v>10</v>
      </c>
    </row>
    <row r="306" customHeight="1" spans="1:3">
      <c r="A306" s="106">
        <v>1011220</v>
      </c>
      <c r="B306" s="241" t="s">
        <v>409</v>
      </c>
      <c r="C306" s="314">
        <v>23</v>
      </c>
    </row>
    <row r="307" customHeight="1" spans="1:3">
      <c r="A307" s="106">
        <v>10113</v>
      </c>
      <c r="B307" s="241" t="s">
        <v>410</v>
      </c>
      <c r="C307" s="314">
        <v>646</v>
      </c>
    </row>
    <row r="308" customHeight="1" spans="1:3">
      <c r="A308" s="106">
        <v>1011301</v>
      </c>
      <c r="B308" s="241" t="s">
        <v>411</v>
      </c>
      <c r="C308" s="314"/>
    </row>
    <row r="309" customHeight="1" spans="1:3">
      <c r="A309" s="106">
        <v>1011302</v>
      </c>
      <c r="B309" s="241" t="s">
        <v>412</v>
      </c>
      <c r="C309" s="314"/>
    </row>
    <row r="310" customHeight="1" spans="1:3">
      <c r="A310" s="106">
        <v>1011303</v>
      </c>
      <c r="B310" s="241" t="s">
        <v>413</v>
      </c>
      <c r="C310" s="314">
        <v>358</v>
      </c>
    </row>
    <row r="311" customHeight="1" spans="1:3">
      <c r="A311" s="106">
        <v>1011304</v>
      </c>
      <c r="B311" s="241" t="s">
        <v>414</v>
      </c>
      <c r="C311" s="314"/>
    </row>
    <row r="312" customHeight="1" spans="1:3">
      <c r="A312" s="106">
        <v>1011305</v>
      </c>
      <c r="B312" s="241" t="s">
        <v>415</v>
      </c>
      <c r="C312" s="314"/>
    </row>
    <row r="313" customHeight="1" spans="1:3">
      <c r="A313" s="106">
        <v>1011306</v>
      </c>
      <c r="B313" s="241" t="s">
        <v>416</v>
      </c>
      <c r="C313" s="314">
        <v>263</v>
      </c>
    </row>
    <row r="314" customHeight="1" spans="1:3">
      <c r="A314" s="106">
        <v>1011319</v>
      </c>
      <c r="B314" s="241" t="s">
        <v>417</v>
      </c>
      <c r="C314" s="314">
        <v>18</v>
      </c>
    </row>
    <row r="315" customHeight="1" spans="1:3">
      <c r="A315" s="106">
        <v>1011320</v>
      </c>
      <c r="B315" s="241" t="s">
        <v>418</v>
      </c>
      <c r="C315" s="314">
        <v>7</v>
      </c>
    </row>
    <row r="316" customHeight="1" spans="1:3">
      <c r="A316" s="106">
        <v>10114</v>
      </c>
      <c r="B316" s="241" t="s">
        <v>419</v>
      </c>
      <c r="C316" s="314">
        <v>1731</v>
      </c>
    </row>
    <row r="317" customHeight="1" spans="1:3">
      <c r="A317" s="106">
        <v>1011401</v>
      </c>
      <c r="B317" s="241" t="s">
        <v>420</v>
      </c>
      <c r="C317" s="314">
        <v>1731</v>
      </c>
    </row>
    <row r="318" customHeight="1" spans="1:3">
      <c r="A318" s="106">
        <v>1011420</v>
      </c>
      <c r="B318" s="241" t="s">
        <v>421</v>
      </c>
      <c r="C318" s="314"/>
    </row>
    <row r="319" customHeight="1" spans="1:3">
      <c r="A319" s="106">
        <v>10115</v>
      </c>
      <c r="B319" s="241" t="s">
        <v>422</v>
      </c>
      <c r="C319" s="314">
        <v>0</v>
      </c>
    </row>
    <row r="320" customHeight="1" spans="1:3">
      <c r="A320" s="106">
        <v>1011501</v>
      </c>
      <c r="B320" s="241" t="s">
        <v>423</v>
      </c>
      <c r="C320" s="314"/>
    </row>
    <row r="321" customHeight="1" spans="1:3">
      <c r="A321" s="106">
        <v>1011520</v>
      </c>
      <c r="B321" s="241" t="s">
        <v>424</v>
      </c>
      <c r="C321" s="314"/>
    </row>
    <row r="322" customHeight="1" spans="1:3">
      <c r="A322" s="106">
        <v>10116</v>
      </c>
      <c r="B322" s="241" t="s">
        <v>425</v>
      </c>
      <c r="C322" s="314">
        <v>0</v>
      </c>
    </row>
    <row r="323" customHeight="1" spans="1:3">
      <c r="A323" s="106">
        <v>1011601</v>
      </c>
      <c r="B323" s="241" t="s">
        <v>426</v>
      </c>
      <c r="C323" s="314"/>
    </row>
    <row r="324" customHeight="1" spans="1:3">
      <c r="A324" s="106">
        <v>1011620</v>
      </c>
      <c r="B324" s="241" t="s">
        <v>427</v>
      </c>
      <c r="C324" s="314"/>
    </row>
    <row r="325" customHeight="1" spans="1:3">
      <c r="A325" s="106">
        <v>10117</v>
      </c>
      <c r="B325" s="241" t="s">
        <v>428</v>
      </c>
      <c r="C325" s="314">
        <v>0</v>
      </c>
    </row>
    <row r="326" customHeight="1" spans="1:3">
      <c r="A326" s="106">
        <v>1011701</v>
      </c>
      <c r="B326" s="241" t="s">
        <v>429</v>
      </c>
      <c r="C326" s="314">
        <v>0</v>
      </c>
    </row>
    <row r="327" customHeight="1" spans="1:3">
      <c r="A327" s="106">
        <v>101170101</v>
      </c>
      <c r="B327" s="106" t="s">
        <v>430</v>
      </c>
      <c r="C327" s="314"/>
    </row>
    <row r="328" customHeight="1" spans="1:3">
      <c r="A328" s="106">
        <v>101170102</v>
      </c>
      <c r="B328" s="106" t="s">
        <v>431</v>
      </c>
      <c r="C328" s="314"/>
    </row>
    <row r="329" customHeight="1" spans="1:3">
      <c r="A329" s="106">
        <v>101170103</v>
      </c>
      <c r="B329" s="106" t="s">
        <v>432</v>
      </c>
      <c r="C329" s="314"/>
    </row>
    <row r="330" customHeight="1" spans="1:3">
      <c r="A330" s="106">
        <v>1011703</v>
      </c>
      <c r="B330" s="241" t="s">
        <v>433</v>
      </c>
      <c r="C330" s="314">
        <v>0</v>
      </c>
    </row>
    <row r="331" customHeight="1" spans="1:3">
      <c r="A331" s="106">
        <v>101170301</v>
      </c>
      <c r="B331" s="106" t="s">
        <v>434</v>
      </c>
      <c r="C331" s="314"/>
    </row>
    <row r="332" customHeight="1" spans="1:3">
      <c r="A332" s="106">
        <v>101170302</v>
      </c>
      <c r="B332" s="106" t="s">
        <v>435</v>
      </c>
      <c r="C332" s="314"/>
    </row>
    <row r="333" customHeight="1" spans="1:3">
      <c r="A333" s="106">
        <v>101170303</v>
      </c>
      <c r="B333" s="106" t="s">
        <v>436</v>
      </c>
      <c r="C333" s="314"/>
    </row>
    <row r="334" customHeight="1" spans="1:3">
      <c r="A334" s="106">
        <v>101170304</v>
      </c>
      <c r="B334" s="106" t="s">
        <v>437</v>
      </c>
      <c r="C334" s="314"/>
    </row>
    <row r="335" customHeight="1" spans="1:3">
      <c r="A335" s="106">
        <v>1011720</v>
      </c>
      <c r="B335" s="241" t="s">
        <v>438</v>
      </c>
      <c r="C335" s="314"/>
    </row>
    <row r="336" customHeight="1" spans="1:3">
      <c r="A336" s="106">
        <v>1011721</v>
      </c>
      <c r="B336" s="241" t="s">
        <v>439</v>
      </c>
      <c r="C336" s="314"/>
    </row>
    <row r="337" customHeight="1" spans="1:3">
      <c r="A337" s="106">
        <v>10118</v>
      </c>
      <c r="B337" s="241" t="s">
        <v>440</v>
      </c>
      <c r="C337" s="314">
        <v>-636</v>
      </c>
    </row>
    <row r="338" customHeight="1" spans="1:3">
      <c r="A338" s="106">
        <v>1011801</v>
      </c>
      <c r="B338" s="241" t="s">
        <v>441</v>
      </c>
      <c r="C338" s="314">
        <v>-639</v>
      </c>
    </row>
    <row r="339" customHeight="1" spans="1:3">
      <c r="A339" s="106">
        <v>1011802</v>
      </c>
      <c r="B339" s="241" t="s">
        <v>442</v>
      </c>
      <c r="C339" s="314"/>
    </row>
    <row r="340" customHeight="1" spans="1:3">
      <c r="A340" s="106">
        <v>1011820</v>
      </c>
      <c r="B340" s="241" t="s">
        <v>443</v>
      </c>
      <c r="C340" s="314">
        <v>3</v>
      </c>
    </row>
    <row r="341" customHeight="1" spans="1:3">
      <c r="A341" s="106">
        <v>10119</v>
      </c>
      <c r="B341" s="241" t="s">
        <v>444</v>
      </c>
      <c r="C341" s="314">
        <v>14518</v>
      </c>
    </row>
    <row r="342" customHeight="1" spans="1:3">
      <c r="A342" s="106">
        <v>1011901</v>
      </c>
      <c r="B342" s="241" t="s">
        <v>445</v>
      </c>
      <c r="C342" s="314">
        <v>14518</v>
      </c>
    </row>
    <row r="343" customHeight="1" spans="1:3">
      <c r="A343" s="106">
        <v>1011920</v>
      </c>
      <c r="B343" s="241" t="s">
        <v>446</v>
      </c>
      <c r="C343" s="314"/>
    </row>
    <row r="344" customHeight="1" spans="1:3">
      <c r="A344" s="106">
        <v>10120</v>
      </c>
      <c r="B344" s="241" t="s">
        <v>447</v>
      </c>
      <c r="C344" s="314">
        <v>0</v>
      </c>
    </row>
    <row r="345" customHeight="1" spans="1:3">
      <c r="A345" s="106">
        <v>1012001</v>
      </c>
      <c r="B345" s="241" t="s">
        <v>448</v>
      </c>
      <c r="C345" s="314"/>
    </row>
    <row r="346" customHeight="1" spans="1:3">
      <c r="A346" s="106">
        <v>1012020</v>
      </c>
      <c r="B346" s="241" t="s">
        <v>449</v>
      </c>
      <c r="C346" s="314"/>
    </row>
    <row r="347" customHeight="1" spans="1:3">
      <c r="A347" s="106">
        <v>10121</v>
      </c>
      <c r="B347" s="241" t="s">
        <v>450</v>
      </c>
      <c r="C347" s="314">
        <v>47</v>
      </c>
    </row>
    <row r="348" customHeight="1" spans="1:3">
      <c r="A348" s="106">
        <v>1012101</v>
      </c>
      <c r="B348" s="241" t="s">
        <v>451</v>
      </c>
      <c r="C348" s="314">
        <v>47</v>
      </c>
    </row>
    <row r="349" customHeight="1" spans="1:3">
      <c r="A349" s="106">
        <v>1012120</v>
      </c>
      <c r="B349" s="241" t="s">
        <v>452</v>
      </c>
      <c r="C349" s="314"/>
    </row>
    <row r="350" customHeight="1" spans="1:3">
      <c r="A350" s="106">
        <v>10199</v>
      </c>
      <c r="B350" s="241" t="s">
        <v>453</v>
      </c>
      <c r="C350" s="314">
        <v>0</v>
      </c>
    </row>
    <row r="351" customHeight="1" spans="1:3">
      <c r="A351" s="106">
        <v>1019901</v>
      </c>
      <c r="B351" s="241" t="s">
        <v>454</v>
      </c>
      <c r="C351" s="314"/>
    </row>
    <row r="352" customHeight="1" spans="1:3">
      <c r="A352" s="106">
        <v>1019920</v>
      </c>
      <c r="B352" s="241" t="s">
        <v>455</v>
      </c>
      <c r="C352" s="314"/>
    </row>
    <row r="353" customHeight="1" spans="1:3">
      <c r="A353" s="106">
        <v>103</v>
      </c>
      <c r="B353" s="241" t="s">
        <v>456</v>
      </c>
      <c r="C353" s="314">
        <v>15698</v>
      </c>
    </row>
    <row r="354" customHeight="1" spans="1:3">
      <c r="A354" s="106">
        <v>10302</v>
      </c>
      <c r="B354" s="241" t="s">
        <v>457</v>
      </c>
      <c r="C354" s="314">
        <v>2070</v>
      </c>
    </row>
    <row r="355" customHeight="1" spans="1:3">
      <c r="A355" s="106">
        <v>1030203</v>
      </c>
      <c r="B355" s="241" t="s">
        <v>458</v>
      </c>
      <c r="C355" s="314">
        <v>596</v>
      </c>
    </row>
    <row r="356" customHeight="1" spans="1:3">
      <c r="A356" s="106">
        <v>103020301</v>
      </c>
      <c r="B356" s="106" t="s">
        <v>459</v>
      </c>
      <c r="C356" s="314">
        <v>596</v>
      </c>
    </row>
    <row r="357" customHeight="1" spans="1:3">
      <c r="A357" s="106">
        <v>103020302</v>
      </c>
      <c r="B357" s="106" t="s">
        <v>460</v>
      </c>
      <c r="C357" s="314"/>
    </row>
    <row r="358" customHeight="1" spans="1:3">
      <c r="A358" s="106">
        <v>103020303</v>
      </c>
      <c r="B358" s="106" t="s">
        <v>461</v>
      </c>
      <c r="C358" s="314"/>
    </row>
    <row r="359" customHeight="1" spans="1:3">
      <c r="A359" s="106">
        <v>103020304</v>
      </c>
      <c r="B359" s="106" t="s">
        <v>462</v>
      </c>
      <c r="C359" s="314"/>
    </row>
    <row r="360" customHeight="1" spans="1:3">
      <c r="A360" s="106">
        <v>103020305</v>
      </c>
      <c r="B360" s="106" t="s">
        <v>463</v>
      </c>
      <c r="C360" s="314"/>
    </row>
    <row r="361" customHeight="1" spans="1:3">
      <c r="A361" s="106">
        <v>103020306</v>
      </c>
      <c r="B361" s="106" t="s">
        <v>464</v>
      </c>
      <c r="C361" s="314"/>
    </row>
    <row r="362" customHeight="1" spans="1:3">
      <c r="A362" s="106">
        <v>103020307</v>
      </c>
      <c r="B362" s="106" t="s">
        <v>465</v>
      </c>
      <c r="C362" s="314"/>
    </row>
    <row r="363" customHeight="1" spans="1:3">
      <c r="A363" s="106">
        <v>103020399</v>
      </c>
      <c r="B363" s="106" t="s">
        <v>466</v>
      </c>
      <c r="C363" s="314"/>
    </row>
    <row r="364" customHeight="1" spans="1:3">
      <c r="A364" s="106">
        <v>1030205</v>
      </c>
      <c r="B364" s="241" t="s">
        <v>467</v>
      </c>
      <c r="C364" s="314"/>
    </row>
    <row r="365" customHeight="1" spans="1:3">
      <c r="A365" s="106">
        <v>1030210</v>
      </c>
      <c r="B365" s="241" t="s">
        <v>468</v>
      </c>
      <c r="C365" s="314"/>
    </row>
    <row r="366" customHeight="1" spans="1:3">
      <c r="A366" s="106">
        <v>1030212</v>
      </c>
      <c r="B366" s="241" t="s">
        <v>469</v>
      </c>
      <c r="C366" s="314"/>
    </row>
    <row r="367" customHeight="1" spans="1:3">
      <c r="A367" s="106">
        <v>1030216</v>
      </c>
      <c r="B367" s="241" t="s">
        <v>470</v>
      </c>
      <c r="C367" s="314">
        <v>398</v>
      </c>
    </row>
    <row r="368" customHeight="1" spans="1:3">
      <c r="A368" s="106">
        <v>103021601</v>
      </c>
      <c r="B368" s="106" t="s">
        <v>471</v>
      </c>
      <c r="C368" s="314">
        <v>398</v>
      </c>
    </row>
    <row r="369" customHeight="1" spans="1:3">
      <c r="A369" s="106">
        <v>103021699</v>
      </c>
      <c r="B369" s="106" t="s">
        <v>472</v>
      </c>
      <c r="C369" s="314"/>
    </row>
    <row r="370" customHeight="1" spans="1:3">
      <c r="A370" s="106">
        <v>1030217</v>
      </c>
      <c r="B370" s="241" t="s">
        <v>473</v>
      </c>
      <c r="C370" s="314"/>
    </row>
    <row r="371" customHeight="1" spans="1:3">
      <c r="A371" s="106">
        <v>1030218</v>
      </c>
      <c r="B371" s="241" t="s">
        <v>474</v>
      </c>
      <c r="C371" s="314">
        <v>616</v>
      </c>
    </row>
    <row r="372" customHeight="1" spans="1:3">
      <c r="A372" s="106">
        <v>1030219</v>
      </c>
      <c r="B372" s="241" t="s">
        <v>475</v>
      </c>
      <c r="C372" s="314"/>
    </row>
    <row r="373" customHeight="1" spans="1:3">
      <c r="A373" s="106">
        <v>1030220</v>
      </c>
      <c r="B373" s="241" t="s">
        <v>476</v>
      </c>
      <c r="C373" s="314"/>
    </row>
    <row r="374" customHeight="1" spans="1:3">
      <c r="A374" s="106">
        <v>1030222</v>
      </c>
      <c r="B374" s="241" t="s">
        <v>477</v>
      </c>
      <c r="C374" s="314">
        <v>93</v>
      </c>
    </row>
    <row r="375" customHeight="1" spans="1:3">
      <c r="A375" s="106">
        <v>1030223</v>
      </c>
      <c r="B375" s="241" t="s">
        <v>478</v>
      </c>
      <c r="C375" s="314">
        <v>367</v>
      </c>
    </row>
    <row r="376" customHeight="1" spans="1:3">
      <c r="A376" s="106">
        <v>1030224</v>
      </c>
      <c r="B376" s="241" t="s">
        <v>479</v>
      </c>
      <c r="C376" s="314"/>
    </row>
    <row r="377" customHeight="1" spans="1:3">
      <c r="A377" s="106">
        <v>1030225</v>
      </c>
      <c r="B377" s="241" t="s">
        <v>480</v>
      </c>
      <c r="C377" s="314"/>
    </row>
    <row r="378" customHeight="1" spans="1:3">
      <c r="A378" s="106">
        <v>1030226</v>
      </c>
      <c r="B378" s="241" t="s">
        <v>481</v>
      </c>
      <c r="C378" s="314"/>
    </row>
    <row r="379" customHeight="1" spans="1:3">
      <c r="A379" s="106">
        <v>1030299</v>
      </c>
      <c r="B379" s="241" t="s">
        <v>482</v>
      </c>
      <c r="C379" s="314">
        <v>0</v>
      </c>
    </row>
    <row r="380" customHeight="1" spans="1:3">
      <c r="A380" s="106">
        <v>103029901</v>
      </c>
      <c r="B380" s="106" t="s">
        <v>483</v>
      </c>
      <c r="C380" s="314"/>
    </row>
    <row r="381" customHeight="1" spans="1:3">
      <c r="A381" s="106">
        <v>103029999</v>
      </c>
      <c r="B381" s="106" t="s">
        <v>484</v>
      </c>
      <c r="C381" s="314"/>
    </row>
    <row r="382" customHeight="1" spans="1:3">
      <c r="A382" s="106">
        <v>10304</v>
      </c>
      <c r="B382" s="241" t="s">
        <v>485</v>
      </c>
      <c r="C382" s="314">
        <v>1432</v>
      </c>
    </row>
    <row r="383" customHeight="1" spans="1:3">
      <c r="A383" s="106">
        <v>1030401</v>
      </c>
      <c r="B383" s="241" t="s">
        <v>486</v>
      </c>
      <c r="C383" s="314">
        <v>134</v>
      </c>
    </row>
    <row r="384" customHeight="1" spans="1:3">
      <c r="A384" s="106">
        <v>103040101</v>
      </c>
      <c r="B384" s="106" t="s">
        <v>487</v>
      </c>
      <c r="C384" s="314"/>
    </row>
    <row r="385" customHeight="1" spans="1:3">
      <c r="A385" s="106">
        <v>103040102</v>
      </c>
      <c r="B385" s="106" t="s">
        <v>488</v>
      </c>
      <c r="C385" s="314"/>
    </row>
    <row r="386" customHeight="1" spans="1:3">
      <c r="A386" s="106">
        <v>103040103</v>
      </c>
      <c r="B386" s="106" t="s">
        <v>489</v>
      </c>
      <c r="C386" s="314"/>
    </row>
    <row r="387" customHeight="1" spans="1:3">
      <c r="A387" s="106">
        <v>103040104</v>
      </c>
      <c r="B387" s="106" t="s">
        <v>490</v>
      </c>
      <c r="C387" s="314"/>
    </row>
    <row r="388" customHeight="1" spans="1:3">
      <c r="A388" s="106">
        <v>103040109</v>
      </c>
      <c r="B388" s="106" t="s">
        <v>491</v>
      </c>
      <c r="C388" s="314"/>
    </row>
    <row r="389" customHeight="1" spans="1:3">
      <c r="A389" s="106">
        <v>103040110</v>
      </c>
      <c r="B389" s="106" t="s">
        <v>492</v>
      </c>
      <c r="C389" s="314"/>
    </row>
    <row r="390" customHeight="1" spans="1:3">
      <c r="A390" s="106">
        <v>103040111</v>
      </c>
      <c r="B390" s="106" t="s">
        <v>493</v>
      </c>
      <c r="C390" s="314">
        <v>10</v>
      </c>
    </row>
    <row r="391" customHeight="1" spans="1:3">
      <c r="A391" s="106">
        <v>103040112</v>
      </c>
      <c r="B391" s="106" t="s">
        <v>494</v>
      </c>
      <c r="C391" s="314">
        <v>2</v>
      </c>
    </row>
    <row r="392" customHeight="1" spans="1:3">
      <c r="A392" s="106">
        <v>103040113</v>
      </c>
      <c r="B392" s="106" t="s">
        <v>495</v>
      </c>
      <c r="C392" s="314"/>
    </row>
    <row r="393" customHeight="1" spans="1:3">
      <c r="A393" s="106">
        <v>103040116</v>
      </c>
      <c r="B393" s="106" t="s">
        <v>496</v>
      </c>
      <c r="C393" s="314">
        <v>8</v>
      </c>
    </row>
    <row r="394" customHeight="1" spans="1:3">
      <c r="A394" s="106">
        <v>103040117</v>
      </c>
      <c r="B394" s="106" t="s">
        <v>497</v>
      </c>
      <c r="C394" s="314">
        <v>114</v>
      </c>
    </row>
    <row r="395" customHeight="1" spans="1:3">
      <c r="A395" s="106">
        <v>103040120</v>
      </c>
      <c r="B395" s="106" t="s">
        <v>498</v>
      </c>
      <c r="C395" s="314"/>
    </row>
    <row r="396" customHeight="1" spans="1:3">
      <c r="A396" s="106">
        <v>103040121</v>
      </c>
      <c r="B396" s="106" t="s">
        <v>499</v>
      </c>
      <c r="C396" s="314"/>
    </row>
    <row r="397" customHeight="1" spans="1:3">
      <c r="A397" s="106">
        <v>103040122</v>
      </c>
      <c r="B397" s="106" t="s">
        <v>500</v>
      </c>
      <c r="C397" s="314"/>
    </row>
    <row r="398" customHeight="1" spans="1:3">
      <c r="A398" s="106">
        <v>103040150</v>
      </c>
      <c r="B398" s="106" t="s">
        <v>501</v>
      </c>
      <c r="C398" s="314"/>
    </row>
    <row r="399" customHeight="1" spans="1:3">
      <c r="A399" s="106">
        <v>1030402</v>
      </c>
      <c r="B399" s="241" t="s">
        <v>502</v>
      </c>
      <c r="C399" s="314">
        <v>0</v>
      </c>
    </row>
    <row r="400" customHeight="1" spans="1:3">
      <c r="A400" s="106">
        <v>103040201</v>
      </c>
      <c r="B400" s="106" t="s">
        <v>503</v>
      </c>
      <c r="C400" s="314"/>
    </row>
    <row r="401" customHeight="1" spans="1:3">
      <c r="A401" s="106">
        <v>103040250</v>
      </c>
      <c r="B401" s="106" t="s">
        <v>504</v>
      </c>
      <c r="C401" s="314"/>
    </row>
    <row r="402" customHeight="1" spans="1:3">
      <c r="A402" s="106">
        <v>1030403</v>
      </c>
      <c r="B402" s="241" t="s">
        <v>505</v>
      </c>
      <c r="C402" s="314">
        <v>0</v>
      </c>
    </row>
    <row r="403" customHeight="1" spans="1:3">
      <c r="A403" s="106">
        <v>103040305</v>
      </c>
      <c r="B403" s="106" t="s">
        <v>506</v>
      </c>
      <c r="C403" s="314"/>
    </row>
    <row r="404" customHeight="1" spans="1:3">
      <c r="A404" s="106">
        <v>103040350</v>
      </c>
      <c r="B404" s="106" t="s">
        <v>507</v>
      </c>
      <c r="C404" s="314"/>
    </row>
    <row r="405" customHeight="1" spans="1:3">
      <c r="A405" s="106">
        <v>1030404</v>
      </c>
      <c r="B405" s="241" t="s">
        <v>508</v>
      </c>
      <c r="C405" s="314">
        <v>0</v>
      </c>
    </row>
    <row r="406" customHeight="1" spans="1:3">
      <c r="A406" s="106">
        <v>103040402</v>
      </c>
      <c r="B406" s="106" t="s">
        <v>509</v>
      </c>
      <c r="C406" s="314"/>
    </row>
    <row r="407" customHeight="1" spans="1:3">
      <c r="A407" s="106">
        <v>103040403</v>
      </c>
      <c r="B407" s="106" t="s">
        <v>510</v>
      </c>
      <c r="C407" s="314"/>
    </row>
    <row r="408" customHeight="1" spans="1:3">
      <c r="A408" s="106">
        <v>103040404</v>
      </c>
      <c r="B408" s="106" t="s">
        <v>511</v>
      </c>
      <c r="C408" s="314"/>
    </row>
    <row r="409" customHeight="1" spans="1:3">
      <c r="A409" s="106">
        <v>103040450</v>
      </c>
      <c r="B409" s="106" t="s">
        <v>512</v>
      </c>
      <c r="C409" s="314"/>
    </row>
    <row r="410" customHeight="1" spans="1:3">
      <c r="A410" s="106">
        <v>1030406</v>
      </c>
      <c r="B410" s="241" t="s">
        <v>513</v>
      </c>
      <c r="C410" s="314">
        <v>0</v>
      </c>
    </row>
    <row r="411" customHeight="1" spans="1:3">
      <c r="A411" s="106">
        <v>103040650</v>
      </c>
      <c r="B411" s="106" t="s">
        <v>514</v>
      </c>
      <c r="C411" s="314"/>
    </row>
    <row r="412" customHeight="1" spans="1:3">
      <c r="A412" s="106">
        <v>1030407</v>
      </c>
      <c r="B412" s="241" t="s">
        <v>515</v>
      </c>
      <c r="C412" s="314">
        <v>0</v>
      </c>
    </row>
    <row r="413" customHeight="1" spans="1:3">
      <c r="A413" s="106">
        <v>103040702</v>
      </c>
      <c r="B413" s="106" t="s">
        <v>516</v>
      </c>
      <c r="C413" s="314"/>
    </row>
    <row r="414" customHeight="1" spans="1:3">
      <c r="A414" s="106">
        <v>103040750</v>
      </c>
      <c r="B414" s="106" t="s">
        <v>517</v>
      </c>
      <c r="C414" s="314"/>
    </row>
    <row r="415" customHeight="1" spans="1:3">
      <c r="A415" s="106">
        <v>1030408</v>
      </c>
      <c r="B415" s="241" t="s">
        <v>518</v>
      </c>
      <c r="C415" s="314">
        <v>0</v>
      </c>
    </row>
    <row r="416" customHeight="1" spans="1:3">
      <c r="A416" s="106">
        <v>103040850</v>
      </c>
      <c r="B416" s="106" t="s">
        <v>519</v>
      </c>
      <c r="C416" s="314"/>
    </row>
    <row r="417" customHeight="1" spans="1:3">
      <c r="A417" s="106">
        <v>1030409</v>
      </c>
      <c r="B417" s="241" t="s">
        <v>520</v>
      </c>
      <c r="C417" s="314">
        <v>0</v>
      </c>
    </row>
    <row r="418" customHeight="1" spans="1:3">
      <c r="A418" s="106">
        <v>103040950</v>
      </c>
      <c r="B418" s="106" t="s">
        <v>521</v>
      </c>
      <c r="C418" s="314"/>
    </row>
    <row r="419" customHeight="1" spans="1:3">
      <c r="A419" s="106">
        <v>1030410</v>
      </c>
      <c r="B419" s="241" t="s">
        <v>522</v>
      </c>
      <c r="C419" s="314">
        <v>0</v>
      </c>
    </row>
    <row r="420" customHeight="1" spans="1:3">
      <c r="A420" s="106">
        <v>103041001</v>
      </c>
      <c r="B420" s="106" t="s">
        <v>516</v>
      </c>
      <c r="C420" s="314"/>
    </row>
    <row r="421" customHeight="1" spans="1:3">
      <c r="A421" s="106">
        <v>103041050</v>
      </c>
      <c r="B421" s="106" t="s">
        <v>523</v>
      </c>
      <c r="C421" s="314"/>
    </row>
    <row r="422" customHeight="1" spans="1:3">
      <c r="A422" s="106">
        <v>1030413</v>
      </c>
      <c r="B422" s="241" t="s">
        <v>524</v>
      </c>
      <c r="C422" s="314">
        <v>0</v>
      </c>
    </row>
    <row r="423" customHeight="1" spans="1:3">
      <c r="A423" s="106">
        <v>103041303</v>
      </c>
      <c r="B423" s="106" t="s">
        <v>525</v>
      </c>
      <c r="C423" s="314"/>
    </row>
    <row r="424" customHeight="1" spans="1:3">
      <c r="A424" s="106">
        <v>103041350</v>
      </c>
      <c r="B424" s="106" t="s">
        <v>526</v>
      </c>
      <c r="C424" s="314"/>
    </row>
    <row r="425" customHeight="1" spans="1:3">
      <c r="A425" s="106">
        <v>1030414</v>
      </c>
      <c r="B425" s="241" t="s">
        <v>527</v>
      </c>
      <c r="C425" s="314">
        <v>0</v>
      </c>
    </row>
    <row r="426" customHeight="1" spans="1:3">
      <c r="A426" s="106">
        <v>103041450</v>
      </c>
      <c r="B426" s="106" t="s">
        <v>528</v>
      </c>
      <c r="C426" s="314"/>
    </row>
    <row r="427" customHeight="1" spans="1:3">
      <c r="A427" s="106">
        <v>1030415</v>
      </c>
      <c r="B427" s="241" t="s">
        <v>529</v>
      </c>
      <c r="C427" s="314">
        <v>0</v>
      </c>
    </row>
    <row r="428" customHeight="1" spans="1:3">
      <c r="A428" s="106">
        <v>103041550</v>
      </c>
      <c r="B428" s="106" t="s">
        <v>530</v>
      </c>
      <c r="C428" s="314"/>
    </row>
    <row r="429" customHeight="1" spans="1:3">
      <c r="A429" s="106">
        <v>1030416</v>
      </c>
      <c r="B429" s="241" t="s">
        <v>531</v>
      </c>
      <c r="C429" s="314">
        <v>0</v>
      </c>
    </row>
    <row r="430" customHeight="1" spans="1:3">
      <c r="A430" s="106">
        <v>103041601</v>
      </c>
      <c r="B430" s="106" t="s">
        <v>532</v>
      </c>
      <c r="C430" s="314"/>
    </row>
    <row r="431" customHeight="1" spans="1:3">
      <c r="A431" s="106">
        <v>103041602</v>
      </c>
      <c r="B431" s="106" t="s">
        <v>533</v>
      </c>
      <c r="C431" s="314"/>
    </row>
    <row r="432" customHeight="1" spans="1:3">
      <c r="A432" s="106">
        <v>103041603</v>
      </c>
      <c r="B432" s="106" t="s">
        <v>534</v>
      </c>
      <c r="C432" s="314"/>
    </row>
    <row r="433" customHeight="1" spans="1:3">
      <c r="A433" s="106">
        <v>103041604</v>
      </c>
      <c r="B433" s="106" t="s">
        <v>535</v>
      </c>
      <c r="C433" s="314"/>
    </row>
    <row r="434" customHeight="1" spans="1:3">
      <c r="A434" s="106">
        <v>103041605</v>
      </c>
      <c r="B434" s="106" t="s">
        <v>536</v>
      </c>
      <c r="C434" s="314"/>
    </row>
    <row r="435" customHeight="1" spans="1:3">
      <c r="A435" s="106">
        <v>103041607</v>
      </c>
      <c r="B435" s="106" t="s">
        <v>537</v>
      </c>
      <c r="C435" s="314"/>
    </row>
    <row r="436" customHeight="1" spans="1:3">
      <c r="A436" s="106">
        <v>103041608</v>
      </c>
      <c r="B436" s="106" t="s">
        <v>516</v>
      </c>
      <c r="C436" s="314"/>
    </row>
    <row r="437" customHeight="1" spans="1:3">
      <c r="A437" s="106">
        <v>103041616</v>
      </c>
      <c r="B437" s="106" t="s">
        <v>538</v>
      </c>
      <c r="C437" s="314"/>
    </row>
    <row r="438" customHeight="1" spans="1:3">
      <c r="A438" s="106">
        <v>103041617</v>
      </c>
      <c r="B438" s="106" t="s">
        <v>539</v>
      </c>
      <c r="C438" s="314"/>
    </row>
    <row r="439" customHeight="1" spans="1:3">
      <c r="A439" s="106">
        <v>103041650</v>
      </c>
      <c r="B439" s="106" t="s">
        <v>540</v>
      </c>
      <c r="C439" s="314"/>
    </row>
    <row r="440" customHeight="1" spans="1:3">
      <c r="A440" s="106">
        <v>1030417</v>
      </c>
      <c r="B440" s="241" t="s">
        <v>541</v>
      </c>
      <c r="C440" s="314">
        <v>0</v>
      </c>
    </row>
    <row r="441" customHeight="1" spans="1:3">
      <c r="A441" s="106">
        <v>103041704</v>
      </c>
      <c r="B441" s="106" t="s">
        <v>516</v>
      </c>
      <c r="C441" s="314"/>
    </row>
    <row r="442" customHeight="1" spans="1:3">
      <c r="A442" s="106">
        <v>103041750</v>
      </c>
      <c r="B442" s="106" t="s">
        <v>542</v>
      </c>
      <c r="C442" s="314"/>
    </row>
    <row r="443" customHeight="1" spans="1:3">
      <c r="A443" s="106">
        <v>1030418</v>
      </c>
      <c r="B443" s="241" t="s">
        <v>543</v>
      </c>
      <c r="C443" s="314">
        <v>0</v>
      </c>
    </row>
    <row r="444" customHeight="1" spans="1:3">
      <c r="A444" s="106">
        <v>103041801</v>
      </c>
      <c r="B444" s="106" t="s">
        <v>544</v>
      </c>
      <c r="C444" s="314"/>
    </row>
    <row r="445" customHeight="1" spans="1:3">
      <c r="A445" s="106">
        <v>103041802</v>
      </c>
      <c r="B445" s="106" t="s">
        <v>545</v>
      </c>
      <c r="C445" s="314"/>
    </row>
    <row r="446" customHeight="1" spans="1:3">
      <c r="A446" s="106">
        <v>103041850</v>
      </c>
      <c r="B446" s="106" t="s">
        <v>546</v>
      </c>
      <c r="C446" s="314"/>
    </row>
    <row r="447" customHeight="1" spans="1:3">
      <c r="A447" s="106">
        <v>1030419</v>
      </c>
      <c r="B447" s="241" t="s">
        <v>547</v>
      </c>
      <c r="C447" s="314">
        <v>0</v>
      </c>
    </row>
    <row r="448" customHeight="1" spans="1:3">
      <c r="A448" s="106">
        <v>103041950</v>
      </c>
      <c r="B448" s="106" t="s">
        <v>548</v>
      </c>
      <c r="C448" s="314"/>
    </row>
    <row r="449" customHeight="1" spans="1:3">
      <c r="A449" s="106">
        <v>1030420</v>
      </c>
      <c r="B449" s="241" t="s">
        <v>549</v>
      </c>
      <c r="C449" s="314">
        <v>0</v>
      </c>
    </row>
    <row r="450" customHeight="1" spans="1:3">
      <c r="A450" s="106">
        <v>103042050</v>
      </c>
      <c r="B450" s="106" t="s">
        <v>550</v>
      </c>
      <c r="C450" s="314"/>
    </row>
    <row r="451" customHeight="1" spans="1:3">
      <c r="A451" s="106">
        <v>1030422</v>
      </c>
      <c r="B451" s="241" t="s">
        <v>551</v>
      </c>
      <c r="C451" s="314">
        <v>0</v>
      </c>
    </row>
    <row r="452" customHeight="1" spans="1:3">
      <c r="A452" s="106">
        <v>103042250</v>
      </c>
      <c r="B452" s="106" t="s">
        <v>552</v>
      </c>
      <c r="C452" s="314"/>
    </row>
    <row r="453" customHeight="1" spans="1:3">
      <c r="A453" s="106">
        <v>1030424</v>
      </c>
      <c r="B453" s="241" t="s">
        <v>553</v>
      </c>
      <c r="C453" s="314">
        <v>235</v>
      </c>
    </row>
    <row r="454" customHeight="1" spans="1:3">
      <c r="A454" s="106">
        <v>103042401</v>
      </c>
      <c r="B454" s="106" t="s">
        <v>554</v>
      </c>
      <c r="C454" s="314">
        <v>235</v>
      </c>
    </row>
    <row r="455" customHeight="1" spans="1:3">
      <c r="A455" s="106">
        <v>103042450</v>
      </c>
      <c r="B455" s="106" t="s">
        <v>555</v>
      </c>
      <c r="C455" s="314"/>
    </row>
    <row r="456" customHeight="1" spans="1:3">
      <c r="A456" s="106">
        <v>1030425</v>
      </c>
      <c r="B456" s="241" t="s">
        <v>556</v>
      </c>
      <c r="C456" s="314">
        <v>0</v>
      </c>
    </row>
    <row r="457" customHeight="1" spans="1:3">
      <c r="A457" s="106">
        <v>103042502</v>
      </c>
      <c r="B457" s="106" t="s">
        <v>557</v>
      </c>
      <c r="C457" s="314"/>
    </row>
    <row r="458" customHeight="1" spans="1:3">
      <c r="A458" s="106">
        <v>103042507</v>
      </c>
      <c r="B458" s="106" t="s">
        <v>558</v>
      </c>
      <c r="C458" s="314"/>
    </row>
    <row r="459" customHeight="1" spans="1:3">
      <c r="A459" s="106">
        <v>103042508</v>
      </c>
      <c r="B459" s="106" t="s">
        <v>559</v>
      </c>
      <c r="C459" s="314"/>
    </row>
    <row r="460" customHeight="1" spans="1:3">
      <c r="A460" s="106">
        <v>103042550</v>
      </c>
      <c r="B460" s="106" t="s">
        <v>560</v>
      </c>
      <c r="C460" s="314"/>
    </row>
    <row r="461" customHeight="1" spans="1:3">
      <c r="A461" s="106">
        <v>1030426</v>
      </c>
      <c r="B461" s="241" t="s">
        <v>561</v>
      </c>
      <c r="C461" s="314">
        <v>0</v>
      </c>
    </row>
    <row r="462" customHeight="1" spans="1:3">
      <c r="A462" s="106">
        <v>103042604</v>
      </c>
      <c r="B462" s="106" t="s">
        <v>562</v>
      </c>
      <c r="C462" s="314"/>
    </row>
    <row r="463" customHeight="1" spans="1:3">
      <c r="A463" s="106">
        <v>103042650</v>
      </c>
      <c r="B463" s="106" t="s">
        <v>563</v>
      </c>
      <c r="C463" s="314"/>
    </row>
    <row r="464" customHeight="1" spans="1:3">
      <c r="A464" s="106">
        <v>1030427</v>
      </c>
      <c r="B464" s="241" t="s">
        <v>564</v>
      </c>
      <c r="C464" s="314">
        <v>545</v>
      </c>
    </row>
    <row r="465" customHeight="1" spans="1:3">
      <c r="A465" s="106">
        <v>103042707</v>
      </c>
      <c r="B465" s="106" t="s">
        <v>565</v>
      </c>
      <c r="C465" s="314"/>
    </row>
    <row r="466" customHeight="1" spans="1:3">
      <c r="A466" s="106">
        <v>103042750</v>
      </c>
      <c r="B466" s="106" t="s">
        <v>566</v>
      </c>
      <c r="C466" s="314">
        <v>4</v>
      </c>
    </row>
    <row r="467" customHeight="1" spans="1:3">
      <c r="A467" s="106">
        <v>103042751</v>
      </c>
      <c r="B467" s="106" t="s">
        <v>567</v>
      </c>
      <c r="C467" s="314">
        <v>541</v>
      </c>
    </row>
    <row r="468" customHeight="1" spans="1:3">
      <c r="A468" s="106">
        <v>103042752</v>
      </c>
      <c r="B468" s="106" t="s">
        <v>568</v>
      </c>
      <c r="C468" s="314"/>
    </row>
    <row r="469" customHeight="1" spans="1:3">
      <c r="A469" s="106">
        <v>1030429</v>
      </c>
      <c r="B469" s="241" t="s">
        <v>569</v>
      </c>
      <c r="C469" s="314">
        <v>0</v>
      </c>
    </row>
    <row r="470" customHeight="1" spans="1:3">
      <c r="A470" s="106">
        <v>103042907</v>
      </c>
      <c r="B470" s="106" t="s">
        <v>570</v>
      </c>
      <c r="C470" s="314"/>
    </row>
    <row r="471" customHeight="1" spans="1:3">
      <c r="A471" s="106">
        <v>103042908</v>
      </c>
      <c r="B471" s="106" t="s">
        <v>571</v>
      </c>
      <c r="C471" s="314"/>
    </row>
    <row r="472" customHeight="1" spans="1:3">
      <c r="A472" s="106">
        <v>103042950</v>
      </c>
      <c r="B472" s="106" t="s">
        <v>572</v>
      </c>
      <c r="C472" s="314"/>
    </row>
    <row r="473" customHeight="1" spans="1:3">
      <c r="A473" s="106">
        <v>1030430</v>
      </c>
      <c r="B473" s="241" t="s">
        <v>573</v>
      </c>
      <c r="C473" s="314">
        <v>0</v>
      </c>
    </row>
    <row r="474" customHeight="1" spans="1:3">
      <c r="A474" s="106">
        <v>103043050</v>
      </c>
      <c r="B474" s="106" t="s">
        <v>574</v>
      </c>
      <c r="C474" s="314"/>
    </row>
    <row r="475" customHeight="1" spans="1:3">
      <c r="A475" s="106">
        <v>1030431</v>
      </c>
      <c r="B475" s="241" t="s">
        <v>575</v>
      </c>
      <c r="C475" s="314">
        <v>0</v>
      </c>
    </row>
    <row r="476" customHeight="1" spans="1:3">
      <c r="A476" s="106">
        <v>103043101</v>
      </c>
      <c r="B476" s="106" t="s">
        <v>576</v>
      </c>
      <c r="C476" s="314"/>
    </row>
    <row r="477" customHeight="1" spans="1:3">
      <c r="A477" s="106">
        <v>103043150</v>
      </c>
      <c r="B477" s="106" t="s">
        <v>577</v>
      </c>
      <c r="C477" s="314"/>
    </row>
    <row r="478" customHeight="1" spans="1:3">
      <c r="A478" s="106">
        <v>1030432</v>
      </c>
      <c r="B478" s="241" t="s">
        <v>578</v>
      </c>
      <c r="C478" s="314">
        <v>325</v>
      </c>
    </row>
    <row r="479" customHeight="1" spans="1:3">
      <c r="A479" s="106">
        <v>103043204</v>
      </c>
      <c r="B479" s="106" t="s">
        <v>579</v>
      </c>
      <c r="C479" s="314"/>
    </row>
    <row r="480" customHeight="1" spans="1:3">
      <c r="A480" s="106">
        <v>103043205</v>
      </c>
      <c r="B480" s="106" t="s">
        <v>580</v>
      </c>
      <c r="C480" s="314"/>
    </row>
    <row r="481" customHeight="1" spans="1:3">
      <c r="A481" s="106">
        <v>103043208</v>
      </c>
      <c r="B481" s="106" t="s">
        <v>581</v>
      </c>
      <c r="C481" s="314">
        <v>303</v>
      </c>
    </row>
    <row r="482" customHeight="1" spans="1:3">
      <c r="A482" s="106">
        <v>103043211</v>
      </c>
      <c r="B482" s="106" t="s">
        <v>582</v>
      </c>
      <c r="C482" s="314">
        <v>22</v>
      </c>
    </row>
    <row r="483" customHeight="1" spans="1:3">
      <c r="A483" s="106">
        <v>103043250</v>
      </c>
      <c r="B483" s="106" t="s">
        <v>583</v>
      </c>
      <c r="C483" s="314"/>
    </row>
    <row r="484" customHeight="1" spans="1:3">
      <c r="A484" s="106">
        <v>1030433</v>
      </c>
      <c r="B484" s="241" t="s">
        <v>584</v>
      </c>
      <c r="C484" s="314">
        <v>148</v>
      </c>
    </row>
    <row r="485" customHeight="1" spans="1:3">
      <c r="A485" s="106">
        <v>103043306</v>
      </c>
      <c r="B485" s="106" t="s">
        <v>585</v>
      </c>
      <c r="C485" s="314">
        <v>11</v>
      </c>
    </row>
    <row r="486" customHeight="1" spans="1:3">
      <c r="A486" s="106">
        <v>103043310</v>
      </c>
      <c r="B486" s="106" t="s">
        <v>516</v>
      </c>
      <c r="C486" s="314"/>
    </row>
    <row r="487" customHeight="1" spans="1:3">
      <c r="A487" s="106">
        <v>103043313</v>
      </c>
      <c r="B487" s="106" t="s">
        <v>586</v>
      </c>
      <c r="C487" s="314">
        <v>137</v>
      </c>
    </row>
    <row r="488" customHeight="1" spans="1:3">
      <c r="A488" s="106">
        <v>103043350</v>
      </c>
      <c r="B488" s="106" t="s">
        <v>587</v>
      </c>
      <c r="C488" s="314"/>
    </row>
    <row r="489" customHeight="1" spans="1:3">
      <c r="A489" s="106">
        <v>1030434</v>
      </c>
      <c r="B489" s="241" t="s">
        <v>588</v>
      </c>
      <c r="C489" s="314">
        <v>0</v>
      </c>
    </row>
    <row r="490" customHeight="1" spans="1:3">
      <c r="A490" s="106">
        <v>103043401</v>
      </c>
      <c r="B490" s="106" t="s">
        <v>589</v>
      </c>
      <c r="C490" s="314"/>
    </row>
    <row r="491" customHeight="1" spans="1:3">
      <c r="A491" s="106">
        <v>103043402</v>
      </c>
      <c r="B491" s="106" t="s">
        <v>590</v>
      </c>
      <c r="C491" s="314"/>
    </row>
    <row r="492" customHeight="1" spans="1:3">
      <c r="A492" s="106">
        <v>103043403</v>
      </c>
      <c r="B492" s="106" t="s">
        <v>591</v>
      </c>
      <c r="C492" s="314"/>
    </row>
    <row r="493" customHeight="1" spans="1:3">
      <c r="A493" s="106">
        <v>103043404</v>
      </c>
      <c r="B493" s="106" t="s">
        <v>592</v>
      </c>
      <c r="C493" s="314"/>
    </row>
    <row r="494" customHeight="1" spans="1:3">
      <c r="A494" s="106">
        <v>103043450</v>
      </c>
      <c r="B494" s="106" t="s">
        <v>593</v>
      </c>
      <c r="C494" s="314"/>
    </row>
    <row r="495" customHeight="1" spans="1:3">
      <c r="A495" s="106">
        <v>1030435</v>
      </c>
      <c r="B495" s="241" t="s">
        <v>594</v>
      </c>
      <c r="C495" s="314">
        <v>0</v>
      </c>
    </row>
    <row r="496" customHeight="1" spans="1:3">
      <c r="A496" s="106">
        <v>103043506</v>
      </c>
      <c r="B496" s="106" t="s">
        <v>516</v>
      </c>
      <c r="C496" s="314"/>
    </row>
    <row r="497" customHeight="1" spans="1:3">
      <c r="A497" s="106">
        <v>103043507</v>
      </c>
      <c r="B497" s="106" t="s">
        <v>595</v>
      </c>
      <c r="C497" s="314"/>
    </row>
    <row r="498" customHeight="1" spans="1:3">
      <c r="A498" s="106">
        <v>103043550</v>
      </c>
      <c r="B498" s="106" t="s">
        <v>596</v>
      </c>
      <c r="C498" s="314"/>
    </row>
    <row r="499" customHeight="1" spans="1:3">
      <c r="A499" s="106">
        <v>1030440</v>
      </c>
      <c r="B499" s="241" t="s">
        <v>597</v>
      </c>
      <c r="C499" s="314">
        <v>0</v>
      </c>
    </row>
    <row r="500" customHeight="1" spans="1:3">
      <c r="A500" s="106">
        <v>103044001</v>
      </c>
      <c r="B500" s="106" t="s">
        <v>516</v>
      </c>
      <c r="C500" s="314"/>
    </row>
    <row r="501" s="118" customFormat="1" customHeight="1" spans="1:4">
      <c r="A501" s="106">
        <v>103044050</v>
      </c>
      <c r="B501" s="106" t="s">
        <v>598</v>
      </c>
      <c r="C501" s="314"/>
      <c r="D501" s="332"/>
    </row>
    <row r="502" customHeight="1" spans="1:3">
      <c r="A502" s="106">
        <v>1030442</v>
      </c>
      <c r="B502" s="241" t="s">
        <v>599</v>
      </c>
      <c r="C502" s="314">
        <v>0</v>
      </c>
    </row>
    <row r="503" customHeight="1" spans="1:3">
      <c r="A503" s="106">
        <v>103044203</v>
      </c>
      <c r="B503" s="106" t="s">
        <v>516</v>
      </c>
      <c r="C503" s="314"/>
    </row>
    <row r="504" customHeight="1" spans="1:3">
      <c r="A504" s="106">
        <v>103044208</v>
      </c>
      <c r="B504" s="106" t="s">
        <v>600</v>
      </c>
      <c r="C504" s="314"/>
    </row>
    <row r="505" customHeight="1" spans="1:3">
      <c r="A505" s="106">
        <v>103044209</v>
      </c>
      <c r="B505" s="106" t="s">
        <v>601</v>
      </c>
      <c r="C505" s="314"/>
    </row>
    <row r="506" customHeight="1" spans="1:3">
      <c r="A506" s="106">
        <v>103044220</v>
      </c>
      <c r="B506" s="106" t="s">
        <v>602</v>
      </c>
      <c r="C506" s="314"/>
    </row>
    <row r="507" customHeight="1" spans="1:3">
      <c r="A507" s="106">
        <v>103044221</v>
      </c>
      <c r="B507" s="106" t="s">
        <v>603</v>
      </c>
      <c r="C507" s="314"/>
    </row>
    <row r="508" customHeight="1" spans="1:3">
      <c r="A508" s="106">
        <v>103044250</v>
      </c>
      <c r="B508" s="106" t="s">
        <v>604</v>
      </c>
      <c r="C508" s="314"/>
    </row>
    <row r="509" customHeight="1" spans="1:3">
      <c r="A509" s="106">
        <v>1030443</v>
      </c>
      <c r="B509" s="241" t="s">
        <v>605</v>
      </c>
      <c r="C509" s="314">
        <v>0</v>
      </c>
    </row>
    <row r="510" customHeight="1" spans="1:3">
      <c r="A510" s="106">
        <v>103044306</v>
      </c>
      <c r="B510" s="106" t="s">
        <v>516</v>
      </c>
      <c r="C510" s="314"/>
    </row>
    <row r="511" customHeight="1" spans="1:3">
      <c r="A511" s="106">
        <v>103044307</v>
      </c>
      <c r="B511" s="106" t="s">
        <v>606</v>
      </c>
      <c r="C511" s="314"/>
    </row>
    <row r="512" customHeight="1" spans="1:3">
      <c r="A512" s="106">
        <v>103044308</v>
      </c>
      <c r="B512" s="106" t="s">
        <v>607</v>
      </c>
      <c r="C512" s="314"/>
    </row>
    <row r="513" customHeight="1" spans="1:3">
      <c r="A513" s="106">
        <v>103044350</v>
      </c>
      <c r="B513" s="106" t="s">
        <v>608</v>
      </c>
      <c r="C513" s="314"/>
    </row>
    <row r="514" customHeight="1" spans="1:3">
      <c r="A514" s="106">
        <v>1030444</v>
      </c>
      <c r="B514" s="241" t="s">
        <v>609</v>
      </c>
      <c r="C514" s="314">
        <v>0</v>
      </c>
    </row>
    <row r="515" customHeight="1" spans="1:3">
      <c r="A515" s="106">
        <v>103044414</v>
      </c>
      <c r="B515" s="106" t="s">
        <v>610</v>
      </c>
      <c r="C515" s="314"/>
    </row>
    <row r="516" customHeight="1" spans="1:3">
      <c r="A516" s="106">
        <v>103044416</v>
      </c>
      <c r="B516" s="106" t="s">
        <v>611</v>
      </c>
      <c r="C516" s="314"/>
    </row>
    <row r="517" customHeight="1" spans="1:3">
      <c r="A517" s="106">
        <v>103044433</v>
      </c>
      <c r="B517" s="106" t="s">
        <v>612</v>
      </c>
      <c r="C517" s="314"/>
    </row>
    <row r="518" customHeight="1" spans="1:3">
      <c r="A518" s="106">
        <v>103044434</v>
      </c>
      <c r="B518" s="106" t="s">
        <v>613</v>
      </c>
      <c r="C518" s="314"/>
    </row>
    <row r="519" customHeight="1" spans="1:3">
      <c r="A519" s="106">
        <v>103044435</v>
      </c>
      <c r="B519" s="106" t="s">
        <v>614</v>
      </c>
      <c r="C519" s="314"/>
    </row>
    <row r="520" customHeight="1" spans="1:3">
      <c r="A520" s="106">
        <v>103044450</v>
      </c>
      <c r="B520" s="106" t="s">
        <v>615</v>
      </c>
      <c r="C520" s="314"/>
    </row>
    <row r="521" customHeight="1" spans="1:3">
      <c r="A521" s="106">
        <v>1030445</v>
      </c>
      <c r="B521" s="241" t="s">
        <v>616</v>
      </c>
      <c r="C521" s="314">
        <v>0</v>
      </c>
    </row>
    <row r="522" customHeight="1" spans="1:3">
      <c r="A522" s="106">
        <v>103044507</v>
      </c>
      <c r="B522" s="106" t="s">
        <v>617</v>
      </c>
      <c r="C522" s="314"/>
    </row>
    <row r="523" customHeight="1" spans="1:3">
      <c r="A523" s="106">
        <v>103044550</v>
      </c>
      <c r="B523" s="106" t="s">
        <v>618</v>
      </c>
      <c r="C523" s="314"/>
    </row>
    <row r="524" customHeight="1" spans="1:3">
      <c r="A524" s="106">
        <v>1030446</v>
      </c>
      <c r="B524" s="241" t="s">
        <v>619</v>
      </c>
      <c r="C524" s="314">
        <v>32</v>
      </c>
    </row>
    <row r="525" customHeight="1" spans="1:3">
      <c r="A525" s="106">
        <v>103044608</v>
      </c>
      <c r="B525" s="106" t="s">
        <v>516</v>
      </c>
      <c r="C525" s="314"/>
    </row>
    <row r="526" customHeight="1" spans="1:3">
      <c r="A526" s="106">
        <v>103044609</v>
      </c>
      <c r="B526" s="106" t="s">
        <v>620</v>
      </c>
      <c r="C526" s="314">
        <v>32</v>
      </c>
    </row>
    <row r="527" customHeight="1" spans="1:3">
      <c r="A527" s="106">
        <v>103044650</v>
      </c>
      <c r="B527" s="106" t="s">
        <v>621</v>
      </c>
      <c r="C527" s="314"/>
    </row>
    <row r="528" customHeight="1" spans="1:3">
      <c r="A528" s="106">
        <v>1030447</v>
      </c>
      <c r="B528" s="241" t="s">
        <v>622</v>
      </c>
      <c r="C528" s="314">
        <v>13</v>
      </c>
    </row>
    <row r="529" customHeight="1" spans="1:3">
      <c r="A529" s="106">
        <v>103044709</v>
      </c>
      <c r="B529" s="106" t="s">
        <v>623</v>
      </c>
      <c r="C529" s="314"/>
    </row>
    <row r="530" customHeight="1" spans="1:3">
      <c r="A530" s="106">
        <v>103044712</v>
      </c>
      <c r="B530" s="106" t="s">
        <v>624</v>
      </c>
      <c r="C530" s="314"/>
    </row>
    <row r="531" customHeight="1" spans="1:3">
      <c r="A531" s="106">
        <v>103044713</v>
      </c>
      <c r="B531" s="106" t="s">
        <v>516</v>
      </c>
      <c r="C531" s="314"/>
    </row>
    <row r="532" customHeight="1" spans="1:3">
      <c r="A532" s="106">
        <v>103044715</v>
      </c>
      <c r="B532" s="106" t="s">
        <v>625</v>
      </c>
      <c r="C532" s="314"/>
    </row>
    <row r="533" customHeight="1" spans="1:3">
      <c r="A533" s="106">
        <v>103044730</v>
      </c>
      <c r="B533" s="106" t="s">
        <v>626</v>
      </c>
      <c r="C533" s="314"/>
    </row>
    <row r="534" customHeight="1" spans="1:3">
      <c r="A534" s="106">
        <v>103044731</v>
      </c>
      <c r="B534" s="106" t="s">
        <v>627</v>
      </c>
      <c r="C534" s="314"/>
    </row>
    <row r="535" customHeight="1" spans="1:3">
      <c r="A535" s="106">
        <v>103044733</v>
      </c>
      <c r="B535" s="106" t="s">
        <v>628</v>
      </c>
      <c r="C535" s="314"/>
    </row>
    <row r="536" customHeight="1" spans="1:3">
      <c r="A536" s="106">
        <v>103044750</v>
      </c>
      <c r="B536" s="106" t="s">
        <v>629</v>
      </c>
      <c r="C536" s="314">
        <v>13</v>
      </c>
    </row>
    <row r="537" customHeight="1" spans="1:3">
      <c r="A537" s="106">
        <v>1030448</v>
      </c>
      <c r="B537" s="241" t="s">
        <v>630</v>
      </c>
      <c r="C537" s="314">
        <v>0</v>
      </c>
    </row>
    <row r="538" customHeight="1" spans="1:3">
      <c r="A538" s="106">
        <v>103044801</v>
      </c>
      <c r="B538" s="106" t="s">
        <v>631</v>
      </c>
      <c r="C538" s="314"/>
    </row>
    <row r="539" customHeight="1" spans="1:3">
      <c r="A539" s="106">
        <v>103044802</v>
      </c>
      <c r="B539" s="106" t="s">
        <v>632</v>
      </c>
      <c r="C539" s="314"/>
    </row>
    <row r="540" customHeight="1" spans="1:3">
      <c r="A540" s="106">
        <v>103044850</v>
      </c>
      <c r="B540" s="106" t="s">
        <v>633</v>
      </c>
      <c r="C540" s="314"/>
    </row>
    <row r="541" customHeight="1" spans="1:3">
      <c r="A541" s="106">
        <v>1030449</v>
      </c>
      <c r="B541" s="241" t="s">
        <v>634</v>
      </c>
      <c r="C541" s="314">
        <v>0</v>
      </c>
    </row>
    <row r="542" customHeight="1" spans="1:3">
      <c r="A542" s="106">
        <v>103044907</v>
      </c>
      <c r="B542" s="106" t="s">
        <v>558</v>
      </c>
      <c r="C542" s="314"/>
    </row>
    <row r="543" customHeight="1" spans="1:3">
      <c r="A543" s="106">
        <v>103044908</v>
      </c>
      <c r="B543" s="106" t="s">
        <v>635</v>
      </c>
      <c r="C543" s="314"/>
    </row>
    <row r="544" customHeight="1" spans="1:3">
      <c r="A544" s="106">
        <v>103044950</v>
      </c>
      <c r="B544" s="106" t="s">
        <v>636</v>
      </c>
      <c r="C544" s="314"/>
    </row>
    <row r="545" customHeight="1" spans="1:3">
      <c r="A545" s="106">
        <v>1030450</v>
      </c>
      <c r="B545" s="241" t="s">
        <v>637</v>
      </c>
      <c r="C545" s="314">
        <v>0</v>
      </c>
    </row>
    <row r="546" customHeight="1" spans="1:3">
      <c r="A546" s="106">
        <v>103045002</v>
      </c>
      <c r="B546" s="106" t="s">
        <v>638</v>
      </c>
      <c r="C546" s="314"/>
    </row>
    <row r="547" customHeight="1" spans="1:3">
      <c r="A547" s="106">
        <v>103045004</v>
      </c>
      <c r="B547" s="106" t="s">
        <v>639</v>
      </c>
      <c r="C547" s="314"/>
    </row>
    <row r="548" customHeight="1" spans="1:3">
      <c r="A548" s="106">
        <v>103045050</v>
      </c>
      <c r="B548" s="106" t="s">
        <v>640</v>
      </c>
      <c r="C548" s="314"/>
    </row>
    <row r="549" customHeight="1" spans="1:3">
      <c r="A549" s="106">
        <v>1030451</v>
      </c>
      <c r="B549" s="241" t="s">
        <v>641</v>
      </c>
      <c r="C549" s="314">
        <v>0</v>
      </c>
    </row>
    <row r="550" customHeight="1" spans="1:3">
      <c r="A550" s="106">
        <v>103045101</v>
      </c>
      <c r="B550" s="106" t="s">
        <v>642</v>
      </c>
      <c r="C550" s="314"/>
    </row>
    <row r="551" customHeight="1" spans="1:3">
      <c r="A551" s="106">
        <v>103045102</v>
      </c>
      <c r="B551" s="106" t="s">
        <v>643</v>
      </c>
      <c r="C551" s="314"/>
    </row>
    <row r="552" customHeight="1" spans="1:3">
      <c r="A552" s="106">
        <v>103045103</v>
      </c>
      <c r="B552" s="106" t="s">
        <v>644</v>
      </c>
      <c r="C552" s="314"/>
    </row>
    <row r="553" customHeight="1" spans="1:3">
      <c r="A553" s="106">
        <v>103045150</v>
      </c>
      <c r="B553" s="106" t="s">
        <v>645</v>
      </c>
      <c r="C553" s="314"/>
    </row>
    <row r="554" customHeight="1" spans="1:3">
      <c r="A554" s="106">
        <v>1030452</v>
      </c>
      <c r="B554" s="241" t="s">
        <v>646</v>
      </c>
      <c r="C554" s="314">
        <v>0</v>
      </c>
    </row>
    <row r="555" customHeight="1" spans="1:3">
      <c r="A555" s="106">
        <v>103045201</v>
      </c>
      <c r="B555" s="106" t="s">
        <v>647</v>
      </c>
      <c r="C555" s="314"/>
    </row>
    <row r="556" customHeight="1" spans="1:3">
      <c r="A556" s="106">
        <v>103045202</v>
      </c>
      <c r="B556" s="106" t="s">
        <v>648</v>
      </c>
      <c r="C556" s="314"/>
    </row>
    <row r="557" customHeight="1" spans="1:3">
      <c r="A557" s="106">
        <v>103045250</v>
      </c>
      <c r="B557" s="106" t="s">
        <v>649</v>
      </c>
      <c r="C557" s="314"/>
    </row>
    <row r="558" customHeight="1" spans="1:3">
      <c r="A558" s="106">
        <v>1030455</v>
      </c>
      <c r="B558" s="241" t="s">
        <v>650</v>
      </c>
      <c r="C558" s="314">
        <v>0</v>
      </c>
    </row>
    <row r="559" customHeight="1" spans="1:3">
      <c r="A559" s="106">
        <v>103045501</v>
      </c>
      <c r="B559" s="106" t="s">
        <v>651</v>
      </c>
      <c r="C559" s="314"/>
    </row>
    <row r="560" customHeight="1" spans="1:3">
      <c r="A560" s="106">
        <v>103045550</v>
      </c>
      <c r="B560" s="106" t="s">
        <v>652</v>
      </c>
      <c r="C560" s="314"/>
    </row>
    <row r="561" customHeight="1" spans="1:3">
      <c r="A561" s="106">
        <v>1030456</v>
      </c>
      <c r="B561" s="241" t="s">
        <v>653</v>
      </c>
      <c r="C561" s="314">
        <v>0</v>
      </c>
    </row>
    <row r="562" customHeight="1" spans="1:3">
      <c r="A562" s="106">
        <v>103045650</v>
      </c>
      <c r="B562" s="106" t="s">
        <v>654</v>
      </c>
      <c r="C562" s="314"/>
    </row>
    <row r="563" customHeight="1" spans="1:3">
      <c r="A563" s="106">
        <v>1030457</v>
      </c>
      <c r="B563" s="241" t="s">
        <v>655</v>
      </c>
      <c r="C563" s="314">
        <v>0</v>
      </c>
    </row>
    <row r="564" customHeight="1" spans="1:3">
      <c r="A564" s="106">
        <v>103045750</v>
      </c>
      <c r="B564" s="106" t="s">
        <v>656</v>
      </c>
      <c r="C564" s="314"/>
    </row>
    <row r="565" customHeight="1" spans="1:3">
      <c r="A565" s="106">
        <v>1030458</v>
      </c>
      <c r="B565" s="241" t="s">
        <v>657</v>
      </c>
      <c r="C565" s="314">
        <v>0</v>
      </c>
    </row>
    <row r="566" customHeight="1" spans="1:3">
      <c r="A566" s="106">
        <v>103045850</v>
      </c>
      <c r="B566" s="106" t="s">
        <v>658</v>
      </c>
      <c r="C566" s="314"/>
    </row>
    <row r="567" customHeight="1" spans="1:3">
      <c r="A567" s="106">
        <v>1030459</v>
      </c>
      <c r="B567" s="241" t="s">
        <v>659</v>
      </c>
      <c r="C567" s="314">
        <v>0</v>
      </c>
    </row>
    <row r="568" customHeight="1" spans="1:3">
      <c r="A568" s="106">
        <v>103045902</v>
      </c>
      <c r="B568" s="106" t="s">
        <v>660</v>
      </c>
      <c r="C568" s="314"/>
    </row>
    <row r="569" customHeight="1" spans="1:3">
      <c r="A569" s="106">
        <v>103045950</v>
      </c>
      <c r="B569" s="106" t="s">
        <v>661</v>
      </c>
      <c r="C569" s="314"/>
    </row>
    <row r="570" customHeight="1" spans="1:3">
      <c r="A570" s="106">
        <v>1030461</v>
      </c>
      <c r="B570" s="241" t="s">
        <v>662</v>
      </c>
      <c r="C570" s="314">
        <v>0</v>
      </c>
    </row>
    <row r="571" customHeight="1" spans="1:3">
      <c r="A571" s="106">
        <v>103046101</v>
      </c>
      <c r="B571" s="106" t="s">
        <v>516</v>
      </c>
      <c r="C571" s="314"/>
    </row>
    <row r="572" customHeight="1" spans="1:3">
      <c r="A572" s="106">
        <v>103046150</v>
      </c>
      <c r="B572" s="106" t="s">
        <v>663</v>
      </c>
      <c r="C572" s="314"/>
    </row>
    <row r="573" customHeight="1" spans="1:3">
      <c r="A573" s="106">
        <v>1030499</v>
      </c>
      <c r="B573" s="241" t="s">
        <v>664</v>
      </c>
      <c r="C573" s="314">
        <v>0</v>
      </c>
    </row>
    <row r="574" customHeight="1" spans="1:3">
      <c r="A574" s="106">
        <v>103049901</v>
      </c>
      <c r="B574" s="106" t="s">
        <v>665</v>
      </c>
      <c r="C574" s="314"/>
    </row>
    <row r="575" customHeight="1" spans="1:3">
      <c r="A575" s="106">
        <v>103049950</v>
      </c>
      <c r="B575" s="106" t="s">
        <v>666</v>
      </c>
      <c r="C575" s="314"/>
    </row>
    <row r="576" customHeight="1" spans="1:3">
      <c r="A576" s="106">
        <v>10305</v>
      </c>
      <c r="B576" s="241" t="s">
        <v>667</v>
      </c>
      <c r="C576" s="314">
        <v>3384</v>
      </c>
    </row>
    <row r="577" customHeight="1" spans="1:3">
      <c r="A577" s="106">
        <v>1030501</v>
      </c>
      <c r="B577" s="241" t="s">
        <v>668</v>
      </c>
      <c r="C577" s="314">
        <v>3384</v>
      </c>
    </row>
    <row r="578" customHeight="1" spans="1:3">
      <c r="A578" s="106">
        <v>103050101</v>
      </c>
      <c r="B578" s="106" t="s">
        <v>669</v>
      </c>
      <c r="C578" s="314">
        <v>1286</v>
      </c>
    </row>
    <row r="579" customHeight="1" spans="1:3">
      <c r="A579" s="106">
        <v>103050102</v>
      </c>
      <c r="B579" s="106" t="s">
        <v>670</v>
      </c>
      <c r="C579" s="314"/>
    </row>
    <row r="580" customHeight="1" spans="1:3">
      <c r="A580" s="106">
        <v>103050103</v>
      </c>
      <c r="B580" s="106" t="s">
        <v>671</v>
      </c>
      <c r="C580" s="314">
        <v>346</v>
      </c>
    </row>
    <row r="581" customHeight="1" spans="1:3">
      <c r="A581" s="106">
        <v>103050105</v>
      </c>
      <c r="B581" s="106" t="s">
        <v>672</v>
      </c>
      <c r="C581" s="314"/>
    </row>
    <row r="582" customHeight="1" spans="1:3">
      <c r="A582" s="106">
        <v>103050107</v>
      </c>
      <c r="B582" s="106" t="s">
        <v>673</v>
      </c>
      <c r="C582" s="314"/>
    </row>
    <row r="583" customHeight="1" spans="1:3">
      <c r="A583" s="106">
        <v>103050108</v>
      </c>
      <c r="B583" s="106" t="s">
        <v>674</v>
      </c>
      <c r="C583" s="314"/>
    </row>
    <row r="584" customHeight="1" spans="1:3">
      <c r="A584" s="106">
        <v>103050109</v>
      </c>
      <c r="B584" s="106" t="s">
        <v>675</v>
      </c>
      <c r="C584" s="314"/>
    </row>
    <row r="585" customHeight="1" spans="1:3">
      <c r="A585" s="106">
        <v>103050110</v>
      </c>
      <c r="B585" s="106" t="s">
        <v>676</v>
      </c>
      <c r="C585" s="314">
        <v>1</v>
      </c>
    </row>
    <row r="586" customHeight="1" spans="1:3">
      <c r="A586" s="106">
        <v>103050111</v>
      </c>
      <c r="B586" s="106" t="s">
        <v>677</v>
      </c>
      <c r="C586" s="314"/>
    </row>
    <row r="587" customHeight="1" spans="1:3">
      <c r="A587" s="106">
        <v>103050112</v>
      </c>
      <c r="B587" s="106" t="s">
        <v>678</v>
      </c>
      <c r="C587" s="314"/>
    </row>
    <row r="588" customHeight="1" spans="1:3">
      <c r="A588" s="106">
        <v>103050113</v>
      </c>
      <c r="B588" s="106" t="s">
        <v>679</v>
      </c>
      <c r="C588" s="314"/>
    </row>
    <row r="589" customHeight="1" spans="1:3">
      <c r="A589" s="106">
        <v>103050114</v>
      </c>
      <c r="B589" s="106" t="s">
        <v>680</v>
      </c>
      <c r="C589" s="314">
        <v>179</v>
      </c>
    </row>
    <row r="590" customHeight="1" spans="1:3">
      <c r="A590" s="106">
        <v>103050115</v>
      </c>
      <c r="B590" s="106" t="s">
        <v>681</v>
      </c>
      <c r="C590" s="314"/>
    </row>
    <row r="591" customHeight="1" spans="1:3">
      <c r="A591" s="106">
        <v>103050116</v>
      </c>
      <c r="B591" s="106" t="s">
        <v>682</v>
      </c>
      <c r="C591" s="314">
        <v>5</v>
      </c>
    </row>
    <row r="592" customHeight="1" spans="1:3">
      <c r="A592" s="106">
        <v>103050117</v>
      </c>
      <c r="B592" s="106" t="s">
        <v>683</v>
      </c>
      <c r="C592" s="314">
        <v>2</v>
      </c>
    </row>
    <row r="593" customHeight="1" spans="1:3">
      <c r="A593" s="106">
        <v>103050119</v>
      </c>
      <c r="B593" s="106" t="s">
        <v>684</v>
      </c>
      <c r="C593" s="314"/>
    </row>
    <row r="594" customHeight="1" spans="1:3">
      <c r="A594" s="106">
        <v>103050120</v>
      </c>
      <c r="B594" s="106" t="s">
        <v>685</v>
      </c>
      <c r="C594" s="314"/>
    </row>
    <row r="595" customHeight="1" spans="1:3">
      <c r="A595" s="106">
        <v>103050121</v>
      </c>
      <c r="B595" s="106" t="s">
        <v>686</v>
      </c>
      <c r="C595" s="314"/>
    </row>
    <row r="596" customHeight="1" spans="1:3">
      <c r="A596" s="106">
        <v>103050122</v>
      </c>
      <c r="B596" s="106" t="s">
        <v>687</v>
      </c>
      <c r="C596" s="314"/>
    </row>
    <row r="597" customHeight="1" spans="1:3">
      <c r="A597" s="106">
        <v>103050123</v>
      </c>
      <c r="B597" s="106" t="s">
        <v>688</v>
      </c>
      <c r="C597" s="314"/>
    </row>
    <row r="598" customHeight="1" spans="1:3">
      <c r="A598" s="106">
        <v>103050124</v>
      </c>
      <c r="B598" s="106" t="s">
        <v>689</v>
      </c>
      <c r="C598" s="314"/>
    </row>
    <row r="599" customHeight="1" spans="1:3">
      <c r="A599" s="106">
        <v>103050125</v>
      </c>
      <c r="B599" s="106" t="s">
        <v>690</v>
      </c>
      <c r="C599" s="314"/>
    </row>
    <row r="600" customHeight="1" spans="1:3">
      <c r="A600" s="106">
        <v>103050126</v>
      </c>
      <c r="B600" s="106" t="s">
        <v>691</v>
      </c>
      <c r="C600" s="314"/>
    </row>
    <row r="601" customHeight="1" spans="1:3">
      <c r="A601" s="106">
        <v>103050127</v>
      </c>
      <c r="B601" s="106" t="s">
        <v>692</v>
      </c>
      <c r="C601" s="314"/>
    </row>
    <row r="602" customHeight="1" spans="1:3">
      <c r="A602" s="106">
        <v>103050128</v>
      </c>
      <c r="B602" s="106" t="s">
        <v>693</v>
      </c>
      <c r="C602" s="314">
        <v>124</v>
      </c>
    </row>
    <row r="603" customHeight="1" spans="1:3">
      <c r="A603" s="106">
        <v>103050129</v>
      </c>
      <c r="B603" s="106" t="s">
        <v>694</v>
      </c>
      <c r="C603" s="314"/>
    </row>
    <row r="604" customHeight="1" spans="1:3">
      <c r="A604" s="106">
        <v>103050130</v>
      </c>
      <c r="B604" s="106" t="s">
        <v>695</v>
      </c>
      <c r="C604" s="314"/>
    </row>
    <row r="605" customHeight="1" spans="1:3">
      <c r="A605" s="106">
        <v>103050131</v>
      </c>
      <c r="B605" s="106" t="s">
        <v>696</v>
      </c>
      <c r="C605" s="314"/>
    </row>
    <row r="606" customHeight="1" spans="1:3">
      <c r="A606" s="106">
        <v>103050132</v>
      </c>
      <c r="B606" s="106" t="s">
        <v>697</v>
      </c>
      <c r="C606" s="314"/>
    </row>
    <row r="607" customHeight="1" spans="1:3">
      <c r="A607" s="106">
        <v>103050133</v>
      </c>
      <c r="B607" s="106" t="s">
        <v>698</v>
      </c>
      <c r="C607" s="314"/>
    </row>
    <row r="608" customHeight="1" spans="1:3">
      <c r="A608" s="106">
        <v>103050199</v>
      </c>
      <c r="B608" s="106" t="s">
        <v>699</v>
      </c>
      <c r="C608" s="314">
        <v>1441</v>
      </c>
    </row>
    <row r="609" customHeight="1" spans="1:3">
      <c r="A609" s="106">
        <v>1030502</v>
      </c>
      <c r="B609" s="241" t="s">
        <v>700</v>
      </c>
      <c r="C609" s="314">
        <v>0</v>
      </c>
    </row>
    <row r="610" customHeight="1" spans="1:3">
      <c r="A610" s="106">
        <v>103050201</v>
      </c>
      <c r="B610" s="106" t="s">
        <v>701</v>
      </c>
      <c r="C610" s="314"/>
    </row>
    <row r="611" customHeight="1" spans="1:3">
      <c r="A611" s="106">
        <v>103050202</v>
      </c>
      <c r="B611" s="106" t="s">
        <v>702</v>
      </c>
      <c r="C611" s="314"/>
    </row>
    <row r="612" customHeight="1" spans="1:3">
      <c r="A612" s="106">
        <v>103050203</v>
      </c>
      <c r="B612" s="106" t="s">
        <v>703</v>
      </c>
      <c r="C612" s="314"/>
    </row>
    <row r="613" customHeight="1" spans="1:3">
      <c r="A613" s="106">
        <v>103050299</v>
      </c>
      <c r="B613" s="106" t="s">
        <v>704</v>
      </c>
      <c r="C613" s="314"/>
    </row>
    <row r="614" customHeight="1" spans="1:3">
      <c r="A614" s="106">
        <v>1030503</v>
      </c>
      <c r="B614" s="241" t="s">
        <v>705</v>
      </c>
      <c r="C614" s="314"/>
    </row>
    <row r="615" customHeight="1" spans="1:3">
      <c r="A615" s="106">
        <v>1030509</v>
      </c>
      <c r="B615" s="241" t="s">
        <v>706</v>
      </c>
      <c r="C615" s="314"/>
    </row>
    <row r="616" customHeight="1" spans="1:3">
      <c r="A616" s="106">
        <v>10306</v>
      </c>
      <c r="B616" s="241" t="s">
        <v>707</v>
      </c>
      <c r="C616" s="314">
        <v>0</v>
      </c>
    </row>
    <row r="617" customHeight="1" spans="1:3">
      <c r="A617" s="106">
        <v>1030601</v>
      </c>
      <c r="B617" s="241" t="s">
        <v>708</v>
      </c>
      <c r="C617" s="314">
        <v>0</v>
      </c>
    </row>
    <row r="618" customHeight="1" spans="1:3">
      <c r="A618" s="106">
        <v>103060101</v>
      </c>
      <c r="B618" s="106" t="s">
        <v>709</v>
      </c>
      <c r="C618" s="314"/>
    </row>
    <row r="619" customHeight="1" spans="1:3">
      <c r="A619" s="106">
        <v>103060102</v>
      </c>
      <c r="B619" s="106" t="s">
        <v>710</v>
      </c>
      <c r="C619" s="314"/>
    </row>
    <row r="620" customHeight="1" spans="1:3">
      <c r="A620" s="106">
        <v>103060199</v>
      </c>
      <c r="B620" s="106" t="s">
        <v>711</v>
      </c>
      <c r="C620" s="314"/>
    </row>
    <row r="621" customHeight="1" spans="1:3">
      <c r="A621" s="106">
        <v>1030602</v>
      </c>
      <c r="B621" s="241" t="s">
        <v>712</v>
      </c>
      <c r="C621" s="314">
        <v>0</v>
      </c>
    </row>
    <row r="622" customHeight="1" spans="1:3">
      <c r="A622" s="106">
        <v>103060201</v>
      </c>
      <c r="B622" s="106" t="s">
        <v>713</v>
      </c>
      <c r="C622" s="314"/>
    </row>
    <row r="623" customHeight="1" spans="1:3">
      <c r="A623" s="106">
        <v>103060299</v>
      </c>
      <c r="B623" s="106" t="s">
        <v>714</v>
      </c>
      <c r="C623" s="314"/>
    </row>
    <row r="624" customHeight="1" spans="1:3">
      <c r="A624" s="106">
        <v>1030603</v>
      </c>
      <c r="B624" s="241" t="s">
        <v>715</v>
      </c>
      <c r="C624" s="314">
        <v>0</v>
      </c>
    </row>
    <row r="625" customHeight="1" spans="1:3">
      <c r="A625" s="106">
        <v>103060399</v>
      </c>
      <c r="B625" s="106" t="s">
        <v>716</v>
      </c>
      <c r="C625" s="314"/>
    </row>
    <row r="626" customHeight="1" spans="1:3">
      <c r="A626" s="106">
        <v>1030604</v>
      </c>
      <c r="B626" s="241" t="s">
        <v>717</v>
      </c>
      <c r="C626" s="314">
        <v>0</v>
      </c>
    </row>
    <row r="627" customHeight="1" spans="1:3">
      <c r="A627" s="106">
        <v>103060499</v>
      </c>
      <c r="B627" s="106" t="s">
        <v>718</v>
      </c>
      <c r="C627" s="314"/>
    </row>
    <row r="628" customHeight="1" spans="1:3">
      <c r="A628" s="106">
        <v>1030605</v>
      </c>
      <c r="B628" s="241" t="s">
        <v>719</v>
      </c>
      <c r="C628" s="314"/>
    </row>
    <row r="629" customHeight="1" spans="1:3">
      <c r="A629" s="106">
        <v>1030606</v>
      </c>
      <c r="B629" s="241" t="s">
        <v>720</v>
      </c>
      <c r="C629" s="314">
        <v>0</v>
      </c>
    </row>
    <row r="630" customHeight="1" spans="1:3">
      <c r="A630" s="106">
        <v>103060601</v>
      </c>
      <c r="B630" s="106" t="s">
        <v>721</v>
      </c>
      <c r="C630" s="314"/>
    </row>
    <row r="631" customHeight="1" spans="1:3">
      <c r="A631" s="106">
        <v>103060602</v>
      </c>
      <c r="B631" s="106" t="s">
        <v>722</v>
      </c>
      <c r="C631" s="314"/>
    </row>
    <row r="632" customHeight="1" spans="1:3">
      <c r="A632" s="106">
        <v>103060699</v>
      </c>
      <c r="B632" s="106" t="s">
        <v>723</v>
      </c>
      <c r="C632" s="314"/>
    </row>
    <row r="633" customHeight="1" spans="1:3">
      <c r="A633" s="106">
        <v>1030607</v>
      </c>
      <c r="B633" s="241" t="s">
        <v>724</v>
      </c>
      <c r="C633" s="314"/>
    </row>
    <row r="634" customHeight="1" spans="1:3">
      <c r="A634" s="106">
        <v>1030699</v>
      </c>
      <c r="B634" s="241" t="s">
        <v>725</v>
      </c>
      <c r="C634" s="314"/>
    </row>
    <row r="635" customHeight="1" spans="1:3">
      <c r="A635" s="106">
        <v>10307</v>
      </c>
      <c r="B635" s="241" t="s">
        <v>726</v>
      </c>
      <c r="C635" s="314">
        <v>8580</v>
      </c>
    </row>
    <row r="636" customHeight="1" spans="1:3">
      <c r="A636" s="106">
        <v>1030701</v>
      </c>
      <c r="B636" s="241" t="s">
        <v>727</v>
      </c>
      <c r="C636" s="314">
        <v>0</v>
      </c>
    </row>
    <row r="637" customHeight="1" spans="1:3">
      <c r="A637" s="106">
        <v>103070101</v>
      </c>
      <c r="B637" s="106" t="s">
        <v>728</v>
      </c>
      <c r="C637" s="314"/>
    </row>
    <row r="638" customHeight="1" spans="1:3">
      <c r="A638" s="106">
        <v>1030702</v>
      </c>
      <c r="B638" s="241" t="s">
        <v>729</v>
      </c>
      <c r="C638" s="314">
        <v>0</v>
      </c>
    </row>
    <row r="639" customHeight="1" spans="1:3">
      <c r="A639" s="106">
        <v>103070201</v>
      </c>
      <c r="B639" s="106" t="s">
        <v>730</v>
      </c>
      <c r="C639" s="314"/>
    </row>
    <row r="640" customHeight="1" spans="1:3">
      <c r="A640" s="106">
        <v>103070202</v>
      </c>
      <c r="B640" s="106" t="s">
        <v>731</v>
      </c>
      <c r="C640" s="314"/>
    </row>
    <row r="641" customHeight="1" spans="1:3">
      <c r="A641" s="106">
        <v>103070203</v>
      </c>
      <c r="B641" s="106" t="s">
        <v>732</v>
      </c>
      <c r="C641" s="314"/>
    </row>
    <row r="642" customHeight="1" spans="1:3">
      <c r="A642" s="106">
        <v>103070204</v>
      </c>
      <c r="B642" s="106" t="s">
        <v>733</v>
      </c>
      <c r="C642" s="314"/>
    </row>
    <row r="643" customHeight="1" spans="1:3">
      <c r="A643" s="106">
        <v>103070205</v>
      </c>
      <c r="B643" s="106" t="s">
        <v>734</v>
      </c>
      <c r="C643" s="314"/>
    </row>
    <row r="644" customHeight="1" spans="1:3">
      <c r="A644" s="106">
        <v>103070206</v>
      </c>
      <c r="B644" s="106" t="s">
        <v>735</v>
      </c>
      <c r="C644" s="314"/>
    </row>
    <row r="645" customHeight="1" spans="1:3">
      <c r="A645" s="106">
        <v>1030703</v>
      </c>
      <c r="B645" s="241" t="s">
        <v>736</v>
      </c>
      <c r="C645" s="314"/>
    </row>
    <row r="646" customHeight="1" spans="1:3">
      <c r="A646" s="106">
        <v>1030704</v>
      </c>
      <c r="B646" s="241" t="s">
        <v>737</v>
      </c>
      <c r="C646" s="314"/>
    </row>
    <row r="647" customHeight="1" spans="1:3">
      <c r="A647" s="106">
        <v>1030705</v>
      </c>
      <c r="B647" s="241" t="s">
        <v>738</v>
      </c>
      <c r="C647" s="314">
        <v>197</v>
      </c>
    </row>
    <row r="648" customHeight="1" spans="1:3">
      <c r="A648" s="106">
        <v>103070501</v>
      </c>
      <c r="B648" s="106" t="s">
        <v>739</v>
      </c>
      <c r="C648" s="314">
        <v>59</v>
      </c>
    </row>
    <row r="649" customHeight="1" spans="1:3">
      <c r="A649" s="106">
        <v>103070502</v>
      </c>
      <c r="B649" s="106" t="s">
        <v>740</v>
      </c>
      <c r="C649" s="314"/>
    </row>
    <row r="650" customHeight="1" spans="1:3">
      <c r="A650" s="106">
        <v>103070503</v>
      </c>
      <c r="B650" s="106" t="s">
        <v>741</v>
      </c>
      <c r="C650" s="314"/>
    </row>
    <row r="651" customHeight="1" spans="1:3">
      <c r="A651" s="106">
        <v>103070599</v>
      </c>
      <c r="B651" s="106" t="s">
        <v>742</v>
      </c>
      <c r="C651" s="314">
        <v>138</v>
      </c>
    </row>
    <row r="652" customHeight="1" spans="1:3">
      <c r="A652" s="106">
        <v>1030706</v>
      </c>
      <c r="B652" s="241" t="s">
        <v>743</v>
      </c>
      <c r="C652" s="314">
        <v>-42</v>
      </c>
    </row>
    <row r="653" customHeight="1" spans="1:3">
      <c r="A653" s="106">
        <v>103070601</v>
      </c>
      <c r="B653" s="106" t="s">
        <v>744</v>
      </c>
      <c r="C653" s="314"/>
    </row>
    <row r="654" customHeight="1" spans="1:3">
      <c r="A654" s="106">
        <v>103070602</v>
      </c>
      <c r="B654" s="106" t="s">
        <v>745</v>
      </c>
      <c r="C654" s="314">
        <v>-42</v>
      </c>
    </row>
    <row r="655" customHeight="1" spans="1:3">
      <c r="A655" s="106">
        <v>103070603</v>
      </c>
      <c r="B655" s="106" t="s">
        <v>746</v>
      </c>
      <c r="C655" s="314"/>
    </row>
    <row r="656" customHeight="1" spans="1:3">
      <c r="A656" s="106">
        <v>103070604</v>
      </c>
      <c r="B656" s="106" t="s">
        <v>747</v>
      </c>
      <c r="C656" s="314"/>
    </row>
    <row r="657" customHeight="1" spans="1:3">
      <c r="A657" s="106">
        <v>103070699</v>
      </c>
      <c r="B657" s="106" t="s">
        <v>748</v>
      </c>
      <c r="C657" s="314"/>
    </row>
    <row r="658" customHeight="1" spans="1:3">
      <c r="A658" s="106">
        <v>1030707</v>
      </c>
      <c r="B658" s="241" t="s">
        <v>749</v>
      </c>
      <c r="C658" s="314"/>
    </row>
    <row r="659" customHeight="1" spans="1:3">
      <c r="A659" s="106">
        <v>1030708</v>
      </c>
      <c r="B659" s="241" t="s">
        <v>750</v>
      </c>
      <c r="C659" s="314">
        <v>0</v>
      </c>
    </row>
    <row r="660" customHeight="1" spans="1:3">
      <c r="A660" s="106">
        <v>103070801</v>
      </c>
      <c r="B660" s="106" t="s">
        <v>751</v>
      </c>
      <c r="C660" s="314"/>
    </row>
    <row r="661" customHeight="1" spans="1:3">
      <c r="A661" s="106">
        <v>1030709</v>
      </c>
      <c r="B661" s="241" t="s">
        <v>752</v>
      </c>
      <c r="C661" s="314"/>
    </row>
    <row r="662" customHeight="1" spans="1:3">
      <c r="A662" s="106">
        <v>1030710</v>
      </c>
      <c r="B662" s="241" t="s">
        <v>753</v>
      </c>
      <c r="C662" s="314">
        <v>0</v>
      </c>
    </row>
    <row r="663" customHeight="1" spans="1:3">
      <c r="A663" s="106">
        <v>103071001</v>
      </c>
      <c r="B663" s="106" t="s">
        <v>754</v>
      </c>
      <c r="C663" s="314"/>
    </row>
    <row r="664" customHeight="1" spans="1:3">
      <c r="A664" s="106">
        <v>103071002</v>
      </c>
      <c r="B664" s="106" t="s">
        <v>755</v>
      </c>
      <c r="C664" s="314"/>
    </row>
    <row r="665" customHeight="1" spans="1:3">
      <c r="A665" s="106">
        <v>1030711</v>
      </c>
      <c r="B665" s="241" t="s">
        <v>756</v>
      </c>
      <c r="C665" s="314"/>
    </row>
    <row r="666" customHeight="1" spans="1:3">
      <c r="A666" s="106">
        <v>1030712</v>
      </c>
      <c r="B666" s="241" t="s">
        <v>757</v>
      </c>
      <c r="C666" s="314"/>
    </row>
    <row r="667" customHeight="1" spans="1:3">
      <c r="A667" s="106">
        <v>1030713</v>
      </c>
      <c r="B667" s="241" t="s">
        <v>758</v>
      </c>
      <c r="C667" s="314"/>
    </row>
    <row r="668" customHeight="1" spans="1:3">
      <c r="A668" s="106">
        <v>1030714</v>
      </c>
      <c r="B668" s="241" t="s">
        <v>759</v>
      </c>
      <c r="C668" s="314">
        <v>2345</v>
      </c>
    </row>
    <row r="669" customHeight="1" spans="1:3">
      <c r="A669" s="106">
        <v>103071401</v>
      </c>
      <c r="B669" s="106" t="s">
        <v>760</v>
      </c>
      <c r="C669" s="314"/>
    </row>
    <row r="670" customHeight="1" spans="1:3">
      <c r="A670" s="106">
        <v>103071402</v>
      </c>
      <c r="B670" s="106" t="s">
        <v>761</v>
      </c>
      <c r="C670" s="314">
        <v>1</v>
      </c>
    </row>
    <row r="671" customHeight="1" spans="1:3">
      <c r="A671" s="106">
        <v>103071404</v>
      </c>
      <c r="B671" s="106" t="s">
        <v>762</v>
      </c>
      <c r="C671" s="314">
        <v>2343</v>
      </c>
    </row>
    <row r="672" customHeight="1" spans="1:3">
      <c r="A672" s="106">
        <v>103071405</v>
      </c>
      <c r="B672" s="106" t="s">
        <v>763</v>
      </c>
      <c r="C672" s="314">
        <v>1</v>
      </c>
    </row>
    <row r="673" customHeight="1" spans="1:3">
      <c r="A673" s="106">
        <v>1030715</v>
      </c>
      <c r="B673" s="241" t="s">
        <v>764</v>
      </c>
      <c r="C673" s="314">
        <v>3</v>
      </c>
    </row>
    <row r="674" customHeight="1" spans="1:3">
      <c r="A674" s="106">
        <v>1030716</v>
      </c>
      <c r="B674" s="241" t="s">
        <v>765</v>
      </c>
      <c r="C674" s="314"/>
    </row>
    <row r="675" customHeight="1" spans="1:3">
      <c r="A675" s="106">
        <v>1030717</v>
      </c>
      <c r="B675" s="241" t="s">
        <v>766</v>
      </c>
      <c r="C675" s="314"/>
    </row>
    <row r="676" customHeight="1" spans="1:3">
      <c r="A676" s="106">
        <v>1030718</v>
      </c>
      <c r="B676" s="241" t="s">
        <v>767</v>
      </c>
      <c r="C676" s="314"/>
    </row>
    <row r="677" customHeight="1" spans="1:3">
      <c r="A677" s="106">
        <v>1030719</v>
      </c>
      <c r="B677" s="241" t="s">
        <v>768</v>
      </c>
      <c r="C677" s="314">
        <v>295</v>
      </c>
    </row>
    <row r="678" customHeight="1" spans="1:3">
      <c r="A678" s="106">
        <v>103071901</v>
      </c>
      <c r="B678" s="106" t="s">
        <v>769</v>
      </c>
      <c r="C678" s="314"/>
    </row>
    <row r="679" customHeight="1" spans="1:3">
      <c r="A679" s="106">
        <v>103071999</v>
      </c>
      <c r="B679" s="106" t="s">
        <v>770</v>
      </c>
      <c r="C679" s="314">
        <v>295</v>
      </c>
    </row>
    <row r="680" customHeight="1" spans="1:3">
      <c r="A680" s="106">
        <v>1030720</v>
      </c>
      <c r="B680" s="241" t="s">
        <v>771</v>
      </c>
      <c r="C680" s="314"/>
    </row>
    <row r="681" customHeight="1" spans="1:3">
      <c r="A681" s="106">
        <v>1030721</v>
      </c>
      <c r="B681" s="241" t="s">
        <v>772</v>
      </c>
      <c r="C681" s="314">
        <v>0</v>
      </c>
    </row>
    <row r="682" customHeight="1" spans="1:3">
      <c r="A682" s="106">
        <v>103072101</v>
      </c>
      <c r="B682" s="106" t="s">
        <v>773</v>
      </c>
      <c r="C682" s="314"/>
    </row>
    <row r="683" customHeight="1" spans="1:3">
      <c r="A683" s="106">
        <v>103072102</v>
      </c>
      <c r="B683" s="106" t="s">
        <v>774</v>
      </c>
      <c r="C683" s="314"/>
    </row>
    <row r="684" customHeight="1" spans="1:3">
      <c r="A684" s="106">
        <v>103072199</v>
      </c>
      <c r="B684" s="106" t="s">
        <v>775</v>
      </c>
      <c r="C684" s="314"/>
    </row>
    <row r="685" customHeight="1" spans="1:3">
      <c r="A685" s="106">
        <v>1030799</v>
      </c>
      <c r="B685" s="241" t="s">
        <v>776</v>
      </c>
      <c r="C685" s="314">
        <v>5782</v>
      </c>
    </row>
    <row r="686" customHeight="1" spans="1:3">
      <c r="A686" s="106">
        <v>10308</v>
      </c>
      <c r="B686" s="241" t="s">
        <v>777</v>
      </c>
      <c r="C686" s="314">
        <v>58</v>
      </c>
    </row>
    <row r="687" customHeight="1" spans="1:3">
      <c r="A687" s="106">
        <v>1030801</v>
      </c>
      <c r="B687" s="241" t="s">
        <v>778</v>
      </c>
      <c r="C687" s="314"/>
    </row>
    <row r="688" customHeight="1" spans="1:3">
      <c r="A688" s="106">
        <v>1030802</v>
      </c>
      <c r="B688" s="241" t="s">
        <v>779</v>
      </c>
      <c r="C688" s="314">
        <v>58</v>
      </c>
    </row>
    <row r="689" customHeight="1" spans="1:3">
      <c r="A689" s="106">
        <v>10309</v>
      </c>
      <c r="B689" s="241" t="s">
        <v>780</v>
      </c>
      <c r="C689" s="314">
        <v>149</v>
      </c>
    </row>
    <row r="690" customHeight="1" spans="1:3">
      <c r="A690" s="106">
        <v>1030901</v>
      </c>
      <c r="B690" s="241" t="s">
        <v>781</v>
      </c>
      <c r="C690" s="314"/>
    </row>
    <row r="691" customHeight="1" spans="1:3">
      <c r="A691" s="106">
        <v>1030902</v>
      </c>
      <c r="B691" s="241" t="s">
        <v>782</v>
      </c>
      <c r="C691" s="314"/>
    </row>
    <row r="692" customHeight="1" spans="1:3">
      <c r="A692" s="106">
        <v>1030903</v>
      </c>
      <c r="B692" s="241" t="s">
        <v>783</v>
      </c>
      <c r="C692" s="314">
        <v>149</v>
      </c>
    </row>
    <row r="693" customHeight="1" spans="1:3">
      <c r="A693" s="106">
        <v>1030904</v>
      </c>
      <c r="B693" s="241" t="s">
        <v>784</v>
      </c>
      <c r="C693" s="314"/>
    </row>
    <row r="694" customHeight="1" spans="1:3">
      <c r="A694" s="106">
        <v>1030999</v>
      </c>
      <c r="B694" s="241" t="s">
        <v>785</v>
      </c>
      <c r="C694" s="314"/>
    </row>
    <row r="695" customHeight="1" spans="1:3">
      <c r="A695" s="106">
        <v>10399</v>
      </c>
      <c r="B695" s="241" t="s">
        <v>786</v>
      </c>
      <c r="C695" s="314">
        <v>25</v>
      </c>
    </row>
    <row r="696" customHeight="1" spans="1:3">
      <c r="A696" s="106">
        <v>1039904</v>
      </c>
      <c r="B696" s="241" t="s">
        <v>787</v>
      </c>
      <c r="C696" s="314"/>
    </row>
    <row r="697" customHeight="1" spans="1:3">
      <c r="A697" s="106">
        <v>1039907</v>
      </c>
      <c r="B697" s="241" t="s">
        <v>788</v>
      </c>
      <c r="C697" s="314"/>
    </row>
    <row r="698" customHeight="1" spans="1:3">
      <c r="A698" s="106">
        <v>1039908</v>
      </c>
      <c r="B698" s="241" t="s">
        <v>789</v>
      </c>
      <c r="C698" s="314"/>
    </row>
    <row r="699" customHeight="1" spans="1:3">
      <c r="A699" s="106">
        <v>1039912</v>
      </c>
      <c r="B699" s="241" t="s">
        <v>790</v>
      </c>
      <c r="C699" s="314"/>
    </row>
    <row r="700" customHeight="1" spans="1:3">
      <c r="A700" s="106">
        <v>1039913</v>
      </c>
      <c r="B700" s="241" t="s">
        <v>791</v>
      </c>
      <c r="C700" s="314"/>
    </row>
    <row r="701" customHeight="1" spans="1:3">
      <c r="A701" s="106">
        <v>1039914</v>
      </c>
      <c r="B701" s="241" t="s">
        <v>792</v>
      </c>
      <c r="C701" s="314"/>
    </row>
    <row r="702" customHeight="1" spans="1:3">
      <c r="A702" s="106">
        <v>1039915</v>
      </c>
      <c r="B702" s="241" t="s">
        <v>793</v>
      </c>
      <c r="C702" s="314"/>
    </row>
    <row r="703" customHeight="1" spans="1:3">
      <c r="A703" s="106">
        <v>1039999</v>
      </c>
      <c r="B703" s="241" t="s">
        <v>794</v>
      </c>
      <c r="C703" s="314">
        <v>25</v>
      </c>
    </row>
  </sheetData>
  <mergeCells count="2">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 footer="0"/>
  <pageSetup paperSize="1" orientation="portrait"/>
  <headerFooter alignWithMargins="0">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4"/>
  </sheetPr>
  <dimension ref="A1:F1383"/>
  <sheetViews>
    <sheetView showZeros="0" workbookViewId="0">
      <pane xSplit="5" ySplit="5" topLeftCell="F495" activePane="bottomRight" state="frozen"/>
      <selection/>
      <selection pane="topRight"/>
      <selection pane="bottomLeft"/>
      <selection pane="bottomRight" activeCell="E686" sqref="E686"/>
    </sheetView>
  </sheetViews>
  <sheetFormatPr defaultColWidth="9" defaultRowHeight="12.75" outlineLevelCol="5"/>
  <cols>
    <col min="1" max="1" width="29.25" style="267" customWidth="1"/>
    <col min="2" max="2" width="15.625" style="268" hidden="1" customWidth="1"/>
    <col min="3" max="6" width="12.625" style="269" customWidth="1"/>
    <col min="7" max="16384" width="9" style="250"/>
  </cols>
  <sheetData>
    <row r="1" ht="21" customHeight="1" spans="1:2">
      <c r="A1" s="270" t="s">
        <v>795</v>
      </c>
      <c r="B1" s="271"/>
    </row>
    <row r="2" s="251" customFormat="1" ht="26.25" customHeight="1" spans="1:6">
      <c r="A2" s="272" t="s">
        <v>796</v>
      </c>
      <c r="B2" s="272"/>
      <c r="C2" s="272"/>
      <c r="D2" s="272"/>
      <c r="E2" s="272"/>
      <c r="F2" s="272"/>
    </row>
    <row r="3" ht="19.5" customHeight="1" spans="1:6">
      <c r="A3" s="273" t="s">
        <v>797</v>
      </c>
      <c r="B3" s="274"/>
      <c r="C3" s="274"/>
      <c r="D3" s="274"/>
      <c r="E3" s="274"/>
      <c r="F3" s="274"/>
    </row>
    <row r="4" ht="15" customHeight="1" spans="1:6">
      <c r="A4" s="275" t="s">
        <v>798</v>
      </c>
      <c r="B4" s="276"/>
      <c r="C4" s="277" t="s">
        <v>58</v>
      </c>
      <c r="D4" s="277" t="s">
        <v>799</v>
      </c>
      <c r="E4" s="278" t="s">
        <v>800</v>
      </c>
      <c r="F4" s="278" t="s">
        <v>801</v>
      </c>
    </row>
    <row r="5" ht="15" customHeight="1" spans="1:6">
      <c r="A5" s="279"/>
      <c r="B5" s="276"/>
      <c r="C5" s="280"/>
      <c r="D5" s="281"/>
      <c r="E5" s="282"/>
      <c r="F5" s="282"/>
    </row>
    <row r="6" s="266" customFormat="1" ht="20.1" customHeight="1" spans="1:6">
      <c r="A6" s="283" t="s">
        <v>802</v>
      </c>
      <c r="B6" s="284">
        <f>B7+B259+B303+B315+B425+B480+B535+B591+B707+B771+B851+B875+B1007+B1078+B1155+B1182+B1211+B1221+B1302+B1319+B1373+B1381</f>
        <v>49628831</v>
      </c>
      <c r="C6" s="285">
        <f>SUM(C7+C259+C297+C315+C425+C480+C535+C591+C707+C771+C851+C875+C1007+C1078+C1155+C1182+C1211+C1221+C1319+C1302+C1373+C1379+C1381)</f>
        <v>168600</v>
      </c>
      <c r="D6" s="285">
        <f>SUM(D7+D259+D297+D315+D425+D480+D535+D591+D707+D771+D851+D875+D1007+D1078+D1155+D1182+D1211+D1221+D1319+D1302+D1373+D1379+D1381)</f>
        <v>0</v>
      </c>
      <c r="E6" s="286">
        <f>C6-D6</f>
        <v>168600</v>
      </c>
      <c r="F6" s="286" t="e">
        <f t="shared" ref="F6:F70" si="0">E6/D6</f>
        <v>#DIV/0!</v>
      </c>
    </row>
    <row r="7" s="266" customFormat="1" ht="20.1" customHeight="1" spans="1:6">
      <c r="A7" s="287" t="s">
        <v>803</v>
      </c>
      <c r="B7" s="288">
        <v>6272350</v>
      </c>
      <c r="C7" s="289">
        <f>SUM(C8+C20+C29+C41+C52+C63+C74+C86+C95+C105+C120+C129+C140+C152+C162+C175+C182+C189+C198+C204+C211+C219+C226+C232+C238+C244+C250+C256)</f>
        <v>18356</v>
      </c>
      <c r="D7" s="289">
        <f>SUM(D8+D20+D29+D41+D52+D63+D74+D86+D95+D105+D120+D129+D140+D152+D162+D175+D182+D189+D198+D204+D211+D219+D226+D232+D238+D244+D250+D256)</f>
        <v>0</v>
      </c>
      <c r="E7" s="286">
        <f>C7-D7</f>
        <v>18356</v>
      </c>
      <c r="F7" s="286" t="e">
        <f t="shared" si="0"/>
        <v>#DIV/0!</v>
      </c>
    </row>
    <row r="8" s="266" customFormat="1" ht="20.1" customHeight="1" spans="1:6">
      <c r="A8" s="291" t="s">
        <v>804</v>
      </c>
      <c r="B8" s="288">
        <v>128208</v>
      </c>
      <c r="C8" s="289">
        <f>SUM(C9:C19)</f>
        <v>389</v>
      </c>
      <c r="D8" s="289">
        <f>SUM(D9:D19)</f>
        <v>0</v>
      </c>
      <c r="E8" s="286">
        <f t="shared" ref="E8:E71" si="1">C8-D8</f>
        <v>389</v>
      </c>
      <c r="F8" s="286" t="e">
        <f t="shared" si="0"/>
        <v>#DIV/0!</v>
      </c>
    </row>
    <row r="9" ht="20.1" hidden="1" customHeight="1" spans="1:6">
      <c r="A9" s="291" t="s">
        <v>805</v>
      </c>
      <c r="B9" s="288">
        <v>73310</v>
      </c>
      <c r="C9" s="289">
        <v>193</v>
      </c>
      <c r="D9" s="289"/>
      <c r="E9" s="286">
        <f t="shared" si="1"/>
        <v>193</v>
      </c>
      <c r="F9" s="286" t="e">
        <f t="shared" si="0"/>
        <v>#DIV/0!</v>
      </c>
    </row>
    <row r="10" ht="20.1" hidden="1" customHeight="1" spans="1:6">
      <c r="A10" s="291" t="s">
        <v>806</v>
      </c>
      <c r="B10" s="288">
        <v>28910</v>
      </c>
      <c r="C10" s="289">
        <v>64</v>
      </c>
      <c r="D10" s="289"/>
      <c r="E10" s="286">
        <f t="shared" si="1"/>
        <v>64</v>
      </c>
      <c r="F10" s="286" t="e">
        <f t="shared" si="0"/>
        <v>#DIV/0!</v>
      </c>
    </row>
    <row r="11" ht="20.1" hidden="1" customHeight="1" spans="1:6">
      <c r="A11" s="291" t="s">
        <v>807</v>
      </c>
      <c r="B11" s="288">
        <v>583</v>
      </c>
      <c r="C11" s="289"/>
      <c r="D11" s="289"/>
      <c r="E11" s="286">
        <f t="shared" si="1"/>
        <v>0</v>
      </c>
      <c r="F11" s="286" t="e">
        <f t="shared" si="0"/>
        <v>#DIV/0!</v>
      </c>
    </row>
    <row r="12" ht="20.1" hidden="1" customHeight="1" spans="1:6">
      <c r="A12" s="291" t="s">
        <v>808</v>
      </c>
      <c r="B12" s="288">
        <v>8765</v>
      </c>
      <c r="C12" s="289"/>
      <c r="D12" s="289"/>
      <c r="E12" s="286">
        <f t="shared" si="1"/>
        <v>0</v>
      </c>
      <c r="F12" s="286" t="e">
        <f t="shared" si="0"/>
        <v>#DIV/0!</v>
      </c>
    </row>
    <row r="13" ht="20.1" hidden="1" customHeight="1" spans="1:6">
      <c r="A13" s="291" t="s">
        <v>809</v>
      </c>
      <c r="B13" s="288">
        <v>739</v>
      </c>
      <c r="C13" s="289"/>
      <c r="D13" s="289"/>
      <c r="E13" s="286">
        <f t="shared" si="1"/>
        <v>0</v>
      </c>
      <c r="F13" s="286" t="e">
        <f t="shared" si="0"/>
        <v>#DIV/0!</v>
      </c>
    </row>
    <row r="14" ht="20.1" hidden="1" customHeight="1" spans="1:6">
      <c r="A14" s="291" t="s">
        <v>810</v>
      </c>
      <c r="B14" s="288">
        <v>2269</v>
      </c>
      <c r="C14" s="289">
        <v>28</v>
      </c>
      <c r="D14" s="289"/>
      <c r="E14" s="286">
        <f t="shared" si="1"/>
        <v>28</v>
      </c>
      <c r="F14" s="286" t="e">
        <f t="shared" si="0"/>
        <v>#DIV/0!</v>
      </c>
    </row>
    <row r="15" ht="20.1" hidden="1" customHeight="1" spans="1:6">
      <c r="A15" s="291" t="s">
        <v>811</v>
      </c>
      <c r="B15" s="288">
        <v>572</v>
      </c>
      <c r="C15" s="289">
        <v>48</v>
      </c>
      <c r="D15" s="289"/>
      <c r="E15" s="286">
        <f t="shared" si="1"/>
        <v>48</v>
      </c>
      <c r="F15" s="286" t="e">
        <f t="shared" si="0"/>
        <v>#DIV/0!</v>
      </c>
    </row>
    <row r="16" ht="20.1" hidden="1" customHeight="1" spans="1:6">
      <c r="A16" s="291" t="s">
        <v>812</v>
      </c>
      <c r="B16" s="288">
        <v>3060</v>
      </c>
      <c r="C16" s="289">
        <v>31</v>
      </c>
      <c r="D16" s="289"/>
      <c r="E16" s="286">
        <f t="shared" si="1"/>
        <v>31</v>
      </c>
      <c r="F16" s="286" t="e">
        <f t="shared" si="0"/>
        <v>#DIV/0!</v>
      </c>
    </row>
    <row r="17" ht="20.1" hidden="1" customHeight="1" spans="1:6">
      <c r="A17" s="291" t="s">
        <v>813</v>
      </c>
      <c r="B17" s="288">
        <v>301</v>
      </c>
      <c r="C17" s="289"/>
      <c r="D17" s="289"/>
      <c r="E17" s="286">
        <f t="shared" si="1"/>
        <v>0</v>
      </c>
      <c r="F17" s="286" t="e">
        <f t="shared" si="0"/>
        <v>#DIV/0!</v>
      </c>
    </row>
    <row r="18" ht="20.1" hidden="1" customHeight="1" spans="1:6">
      <c r="A18" s="291" t="s">
        <v>814</v>
      </c>
      <c r="B18" s="288">
        <v>33</v>
      </c>
      <c r="C18" s="289">
        <v>0</v>
      </c>
      <c r="D18" s="289"/>
      <c r="E18" s="286">
        <f t="shared" si="1"/>
        <v>0</v>
      </c>
      <c r="F18" s="286" t="e">
        <f t="shared" si="0"/>
        <v>#DIV/0!</v>
      </c>
    </row>
    <row r="19" ht="20.1" hidden="1" customHeight="1" spans="1:6">
      <c r="A19" s="291" t="s">
        <v>815</v>
      </c>
      <c r="B19" s="288">
        <v>9666</v>
      </c>
      <c r="C19" s="289">
        <v>25</v>
      </c>
      <c r="D19" s="289"/>
      <c r="E19" s="286">
        <f t="shared" si="1"/>
        <v>25</v>
      </c>
      <c r="F19" s="286" t="e">
        <f t="shared" si="0"/>
        <v>#DIV/0!</v>
      </c>
    </row>
    <row r="20" s="266" customFormat="1" ht="20.1" customHeight="1" spans="1:6">
      <c r="A20" s="291" t="s">
        <v>816</v>
      </c>
      <c r="B20" s="288">
        <v>82087</v>
      </c>
      <c r="C20" s="292">
        <f>SUM(C21:C28)</f>
        <v>262</v>
      </c>
      <c r="D20" s="292">
        <f>SUM(D21:D28)</f>
        <v>0</v>
      </c>
      <c r="E20" s="286">
        <f t="shared" si="1"/>
        <v>262</v>
      </c>
      <c r="F20" s="286" t="e">
        <f t="shared" si="0"/>
        <v>#DIV/0!</v>
      </c>
    </row>
    <row r="21" ht="20.1" hidden="1" customHeight="1" spans="1:6">
      <c r="A21" s="291" t="s">
        <v>805</v>
      </c>
      <c r="B21" s="288">
        <v>49478</v>
      </c>
      <c r="C21" s="289">
        <v>164</v>
      </c>
      <c r="D21" s="289"/>
      <c r="E21" s="286">
        <f t="shared" si="1"/>
        <v>164</v>
      </c>
      <c r="F21" s="286" t="e">
        <f t="shared" si="0"/>
        <v>#DIV/0!</v>
      </c>
    </row>
    <row r="22" ht="20.1" hidden="1" customHeight="1" spans="1:6">
      <c r="A22" s="291" t="s">
        <v>806</v>
      </c>
      <c r="B22" s="288">
        <v>17211</v>
      </c>
      <c r="C22" s="289">
        <v>93</v>
      </c>
      <c r="D22" s="289"/>
      <c r="E22" s="286">
        <f t="shared" si="1"/>
        <v>93</v>
      </c>
      <c r="F22" s="286" t="e">
        <f t="shared" si="0"/>
        <v>#DIV/0!</v>
      </c>
    </row>
    <row r="23" ht="20.1" hidden="1" customHeight="1" spans="1:6">
      <c r="A23" s="291" t="s">
        <v>807</v>
      </c>
      <c r="B23" s="288">
        <v>269</v>
      </c>
      <c r="C23" s="289"/>
      <c r="D23" s="289"/>
      <c r="E23" s="286">
        <f t="shared" si="1"/>
        <v>0</v>
      </c>
      <c r="F23" s="286" t="e">
        <f t="shared" si="0"/>
        <v>#DIV/0!</v>
      </c>
    </row>
    <row r="24" ht="20.1" hidden="1" customHeight="1" spans="1:6">
      <c r="A24" s="291" t="s">
        <v>817</v>
      </c>
      <c r="B24" s="288">
        <v>5996</v>
      </c>
      <c r="C24" s="289"/>
      <c r="D24" s="289"/>
      <c r="E24" s="286">
        <f t="shared" si="1"/>
        <v>0</v>
      </c>
      <c r="F24" s="286" t="e">
        <f t="shared" si="0"/>
        <v>#DIV/0!</v>
      </c>
    </row>
    <row r="25" ht="20.1" hidden="1" customHeight="1" spans="1:6">
      <c r="A25" s="291" t="s">
        <v>818</v>
      </c>
      <c r="B25" s="288">
        <v>1406</v>
      </c>
      <c r="C25" s="289">
        <v>5</v>
      </c>
      <c r="D25" s="289"/>
      <c r="E25" s="286">
        <f t="shared" si="1"/>
        <v>5</v>
      </c>
      <c r="F25" s="286" t="e">
        <f t="shared" si="0"/>
        <v>#DIV/0!</v>
      </c>
    </row>
    <row r="26" ht="20.1" hidden="1" customHeight="1" spans="1:6">
      <c r="A26" s="291" t="s">
        <v>819</v>
      </c>
      <c r="B26" s="288">
        <v>2314</v>
      </c>
      <c r="C26" s="289"/>
      <c r="D26" s="289"/>
      <c r="E26" s="286">
        <f t="shared" si="1"/>
        <v>0</v>
      </c>
      <c r="F26" s="286" t="e">
        <f t="shared" si="0"/>
        <v>#DIV/0!</v>
      </c>
    </row>
    <row r="27" ht="20.1" hidden="1" customHeight="1" spans="1:6">
      <c r="A27" s="291" t="s">
        <v>814</v>
      </c>
      <c r="B27" s="288">
        <v>1170</v>
      </c>
      <c r="C27" s="289"/>
      <c r="D27" s="289"/>
      <c r="E27" s="286">
        <f t="shared" si="1"/>
        <v>0</v>
      </c>
      <c r="F27" s="286" t="e">
        <f t="shared" si="0"/>
        <v>#DIV/0!</v>
      </c>
    </row>
    <row r="28" ht="20.1" hidden="1" customHeight="1" spans="1:6">
      <c r="A28" s="291" t="s">
        <v>820</v>
      </c>
      <c r="B28" s="288">
        <v>4243</v>
      </c>
      <c r="C28" s="289"/>
      <c r="D28" s="289"/>
      <c r="E28" s="286">
        <f t="shared" si="1"/>
        <v>0</v>
      </c>
      <c r="F28" s="286" t="e">
        <f t="shared" si="0"/>
        <v>#DIV/0!</v>
      </c>
    </row>
    <row r="29" s="266" customFormat="1" ht="20.1" customHeight="1" spans="1:6">
      <c r="A29" s="291" t="s">
        <v>821</v>
      </c>
      <c r="B29" s="288">
        <v>2138281</v>
      </c>
      <c r="C29" s="292">
        <f>SUM(C30:C40)</f>
        <v>5596</v>
      </c>
      <c r="D29" s="292">
        <f>SUM(D30:D40)</f>
        <v>0</v>
      </c>
      <c r="E29" s="286">
        <f t="shared" si="1"/>
        <v>5596</v>
      </c>
      <c r="F29" s="286" t="e">
        <f t="shared" si="0"/>
        <v>#DIV/0!</v>
      </c>
    </row>
    <row r="30" ht="20.1" hidden="1" customHeight="1" spans="1:6">
      <c r="A30" s="291" t="s">
        <v>805</v>
      </c>
      <c r="B30" s="288">
        <v>1050366</v>
      </c>
      <c r="C30" s="289">
        <v>3104</v>
      </c>
      <c r="D30" s="289"/>
      <c r="E30" s="286">
        <f t="shared" si="1"/>
        <v>3104</v>
      </c>
      <c r="F30" s="286" t="e">
        <f t="shared" si="0"/>
        <v>#DIV/0!</v>
      </c>
    </row>
    <row r="31" ht="20.1" hidden="1" customHeight="1" spans="1:6">
      <c r="A31" s="291" t="s">
        <v>806</v>
      </c>
      <c r="B31" s="288">
        <v>412793</v>
      </c>
      <c r="C31" s="289">
        <v>1514</v>
      </c>
      <c r="D31" s="289"/>
      <c r="E31" s="286">
        <f t="shared" si="1"/>
        <v>1514</v>
      </c>
      <c r="F31" s="286" t="e">
        <f t="shared" si="0"/>
        <v>#DIV/0!</v>
      </c>
    </row>
    <row r="32" ht="20.1" hidden="1" customHeight="1" spans="1:6">
      <c r="A32" s="291" t="s">
        <v>807</v>
      </c>
      <c r="B32" s="288">
        <v>45614</v>
      </c>
      <c r="C32" s="289">
        <v>427</v>
      </c>
      <c r="D32" s="289"/>
      <c r="E32" s="286">
        <f t="shared" si="1"/>
        <v>427</v>
      </c>
      <c r="F32" s="286" t="e">
        <f t="shared" si="0"/>
        <v>#DIV/0!</v>
      </c>
    </row>
    <row r="33" ht="20.1" hidden="1" customHeight="1" spans="1:6">
      <c r="A33" s="291" t="s">
        <v>822</v>
      </c>
      <c r="B33" s="288">
        <v>6298</v>
      </c>
      <c r="C33" s="289"/>
      <c r="D33" s="289"/>
      <c r="E33" s="286">
        <f t="shared" si="1"/>
        <v>0</v>
      </c>
      <c r="F33" s="286" t="e">
        <f t="shared" si="0"/>
        <v>#DIV/0!</v>
      </c>
    </row>
    <row r="34" ht="20.1" hidden="1" customHeight="1" spans="1:6">
      <c r="A34" s="291" t="s">
        <v>823</v>
      </c>
      <c r="B34" s="288">
        <v>21204</v>
      </c>
      <c r="C34" s="289">
        <v>5</v>
      </c>
      <c r="D34" s="289"/>
      <c r="E34" s="286">
        <f t="shared" si="1"/>
        <v>5</v>
      </c>
      <c r="F34" s="286" t="e">
        <f t="shared" si="0"/>
        <v>#DIV/0!</v>
      </c>
    </row>
    <row r="35" ht="20.1" hidden="1" customHeight="1" spans="1:6">
      <c r="A35" s="291" t="s">
        <v>824</v>
      </c>
      <c r="B35" s="288">
        <v>10660</v>
      </c>
      <c r="C35" s="289"/>
      <c r="D35" s="289"/>
      <c r="E35" s="286">
        <f t="shared" si="1"/>
        <v>0</v>
      </c>
      <c r="F35" s="286" t="e">
        <f t="shared" si="0"/>
        <v>#DIV/0!</v>
      </c>
    </row>
    <row r="36" ht="20.1" hidden="1" customHeight="1" spans="1:6">
      <c r="A36" s="291" t="s">
        <v>825</v>
      </c>
      <c r="B36" s="288">
        <v>6101</v>
      </c>
      <c r="C36" s="289">
        <v>31</v>
      </c>
      <c r="D36" s="289"/>
      <c r="E36" s="286">
        <f t="shared" si="1"/>
        <v>31</v>
      </c>
      <c r="F36" s="286" t="e">
        <f t="shared" si="0"/>
        <v>#DIV/0!</v>
      </c>
    </row>
    <row r="37" ht="20.1" hidden="1" customHeight="1" spans="1:6">
      <c r="A37" s="291" t="s">
        <v>826</v>
      </c>
      <c r="B37" s="288">
        <v>40747</v>
      </c>
      <c r="C37" s="289">
        <v>242</v>
      </c>
      <c r="D37" s="289"/>
      <c r="E37" s="286">
        <f t="shared" si="1"/>
        <v>242</v>
      </c>
      <c r="F37" s="286" t="e">
        <f t="shared" si="0"/>
        <v>#DIV/0!</v>
      </c>
    </row>
    <row r="38" ht="20.1" hidden="1" customHeight="1" spans="1:6">
      <c r="A38" s="291" t="s">
        <v>827</v>
      </c>
      <c r="B38" s="288">
        <v>1661</v>
      </c>
      <c r="C38" s="289"/>
      <c r="D38" s="289"/>
      <c r="E38" s="286">
        <f t="shared" si="1"/>
        <v>0</v>
      </c>
      <c r="F38" s="286" t="e">
        <f t="shared" si="0"/>
        <v>#DIV/0!</v>
      </c>
    </row>
    <row r="39" ht="20.1" hidden="1" customHeight="1" spans="1:6">
      <c r="A39" s="291" t="s">
        <v>814</v>
      </c>
      <c r="B39" s="288">
        <v>14304</v>
      </c>
      <c r="C39" s="289"/>
      <c r="D39" s="289"/>
      <c r="E39" s="286">
        <f t="shared" si="1"/>
        <v>0</v>
      </c>
      <c r="F39" s="286" t="e">
        <f t="shared" si="0"/>
        <v>#DIV/0!</v>
      </c>
    </row>
    <row r="40" ht="24.75" hidden="1" spans="1:6">
      <c r="A40" s="291" t="s">
        <v>828</v>
      </c>
      <c r="B40" s="288">
        <v>528533</v>
      </c>
      <c r="C40" s="289">
        <v>273</v>
      </c>
      <c r="D40" s="289"/>
      <c r="E40" s="286">
        <f t="shared" si="1"/>
        <v>273</v>
      </c>
      <c r="F40" s="286" t="e">
        <f t="shared" si="0"/>
        <v>#DIV/0!</v>
      </c>
    </row>
    <row r="41" s="266" customFormat="1" ht="20.1" customHeight="1" spans="1:6">
      <c r="A41" s="291" t="s">
        <v>829</v>
      </c>
      <c r="B41" s="288">
        <v>156316</v>
      </c>
      <c r="C41" s="292">
        <f>SUM(C42:C51)</f>
        <v>903</v>
      </c>
      <c r="D41" s="292">
        <f>SUM(D42:D51)</f>
        <v>0</v>
      </c>
      <c r="E41" s="286">
        <f t="shared" si="1"/>
        <v>903</v>
      </c>
      <c r="F41" s="286" t="e">
        <f t="shared" si="0"/>
        <v>#DIV/0!</v>
      </c>
    </row>
    <row r="42" ht="20.1" hidden="1" customHeight="1" spans="1:6">
      <c r="A42" s="291" t="s">
        <v>805</v>
      </c>
      <c r="B42" s="288">
        <v>50620</v>
      </c>
      <c r="C42" s="289">
        <v>351</v>
      </c>
      <c r="D42" s="289"/>
      <c r="E42" s="286">
        <f t="shared" si="1"/>
        <v>351</v>
      </c>
      <c r="F42" s="286" t="e">
        <f t="shared" si="0"/>
        <v>#DIV/0!</v>
      </c>
    </row>
    <row r="43" ht="20.1" hidden="1" customHeight="1" spans="1:6">
      <c r="A43" s="291" t="s">
        <v>806</v>
      </c>
      <c r="B43" s="288">
        <v>14812</v>
      </c>
      <c r="C43" s="289">
        <v>31</v>
      </c>
      <c r="D43" s="289"/>
      <c r="E43" s="286">
        <f t="shared" si="1"/>
        <v>31</v>
      </c>
      <c r="F43" s="286" t="e">
        <f t="shared" si="0"/>
        <v>#DIV/0!</v>
      </c>
    </row>
    <row r="44" ht="20.1" hidden="1" customHeight="1" spans="1:6">
      <c r="A44" s="291" t="s">
        <v>807</v>
      </c>
      <c r="B44" s="288">
        <v>18</v>
      </c>
      <c r="C44" s="289">
        <v>0</v>
      </c>
      <c r="D44" s="289"/>
      <c r="E44" s="286">
        <f t="shared" si="1"/>
        <v>0</v>
      </c>
      <c r="F44" s="286" t="e">
        <f t="shared" si="0"/>
        <v>#DIV/0!</v>
      </c>
    </row>
    <row r="45" ht="20.1" hidden="1" customHeight="1" spans="1:6">
      <c r="A45" s="291" t="s">
        <v>830</v>
      </c>
      <c r="B45" s="288">
        <v>1928</v>
      </c>
      <c r="C45" s="289">
        <v>50</v>
      </c>
      <c r="D45" s="289"/>
      <c r="E45" s="286">
        <f t="shared" si="1"/>
        <v>50</v>
      </c>
      <c r="F45" s="286" t="e">
        <f t="shared" si="0"/>
        <v>#DIV/0!</v>
      </c>
    </row>
    <row r="46" ht="20.1" hidden="1" customHeight="1" spans="1:6">
      <c r="A46" s="291" t="s">
        <v>831</v>
      </c>
      <c r="B46" s="288">
        <v>57</v>
      </c>
      <c r="C46" s="289"/>
      <c r="D46" s="289"/>
      <c r="E46" s="286">
        <f t="shared" si="1"/>
        <v>0</v>
      </c>
      <c r="F46" s="286" t="e">
        <f t="shared" si="0"/>
        <v>#DIV/0!</v>
      </c>
    </row>
    <row r="47" ht="20.1" hidden="1" customHeight="1" spans="1:6">
      <c r="A47" s="291" t="s">
        <v>832</v>
      </c>
      <c r="B47" s="288">
        <v>2500</v>
      </c>
      <c r="C47" s="289">
        <v>13</v>
      </c>
      <c r="D47" s="289"/>
      <c r="E47" s="286">
        <f t="shared" si="1"/>
        <v>13</v>
      </c>
      <c r="F47" s="286" t="e">
        <f t="shared" si="0"/>
        <v>#DIV/0!</v>
      </c>
    </row>
    <row r="48" ht="20.1" hidden="1" customHeight="1" spans="1:6">
      <c r="A48" s="291" t="s">
        <v>833</v>
      </c>
      <c r="B48" s="288">
        <v>42</v>
      </c>
      <c r="C48" s="289">
        <v>0</v>
      </c>
      <c r="D48" s="289"/>
      <c r="E48" s="286">
        <f t="shared" si="1"/>
        <v>0</v>
      </c>
      <c r="F48" s="286" t="e">
        <f t="shared" si="0"/>
        <v>#DIV/0!</v>
      </c>
    </row>
    <row r="49" ht="20.1" hidden="1" customHeight="1" spans="1:6">
      <c r="A49" s="291" t="s">
        <v>834</v>
      </c>
      <c r="B49" s="288">
        <v>29771</v>
      </c>
      <c r="C49" s="289">
        <v>14</v>
      </c>
      <c r="D49" s="289"/>
      <c r="E49" s="286">
        <f t="shared" si="1"/>
        <v>14</v>
      </c>
      <c r="F49" s="286" t="e">
        <f t="shared" si="0"/>
        <v>#DIV/0!</v>
      </c>
    </row>
    <row r="50" ht="20.1" hidden="1" customHeight="1" spans="1:6">
      <c r="A50" s="291" t="s">
        <v>814</v>
      </c>
      <c r="B50" s="288">
        <v>1036</v>
      </c>
      <c r="C50" s="289"/>
      <c r="D50" s="289"/>
      <c r="E50" s="286">
        <f t="shared" si="1"/>
        <v>0</v>
      </c>
      <c r="F50" s="286" t="e">
        <f t="shared" si="0"/>
        <v>#DIV/0!</v>
      </c>
    </row>
    <row r="51" ht="20.1" hidden="1" customHeight="1" spans="1:6">
      <c r="A51" s="291" t="s">
        <v>835</v>
      </c>
      <c r="B51" s="288">
        <v>55532</v>
      </c>
      <c r="C51" s="289">
        <v>444</v>
      </c>
      <c r="D51" s="289"/>
      <c r="E51" s="286">
        <f t="shared" si="1"/>
        <v>444</v>
      </c>
      <c r="F51" s="286" t="e">
        <f t="shared" si="0"/>
        <v>#DIV/0!</v>
      </c>
    </row>
    <row r="52" s="266" customFormat="1" ht="20.1" customHeight="1" spans="1:6">
      <c r="A52" s="291" t="s">
        <v>836</v>
      </c>
      <c r="B52" s="288">
        <v>67739</v>
      </c>
      <c r="C52" s="292">
        <f>SUM(C53:C62)</f>
        <v>231</v>
      </c>
      <c r="D52" s="292">
        <f>SUM(D53:D62)</f>
        <v>0</v>
      </c>
      <c r="E52" s="286">
        <f t="shared" si="1"/>
        <v>231</v>
      </c>
      <c r="F52" s="286" t="e">
        <f t="shared" si="0"/>
        <v>#DIV/0!</v>
      </c>
    </row>
    <row r="53" ht="20.1" hidden="1" customHeight="1" spans="1:6">
      <c r="A53" s="291" t="s">
        <v>805</v>
      </c>
      <c r="B53" s="288">
        <v>27792</v>
      </c>
      <c r="C53" s="289">
        <v>150</v>
      </c>
      <c r="D53" s="289"/>
      <c r="E53" s="286">
        <f t="shared" si="1"/>
        <v>150</v>
      </c>
      <c r="F53" s="286" t="e">
        <f t="shared" si="0"/>
        <v>#DIV/0!</v>
      </c>
    </row>
    <row r="54" ht="20.1" hidden="1" customHeight="1" spans="1:6">
      <c r="A54" s="291" t="s">
        <v>806</v>
      </c>
      <c r="B54" s="288">
        <v>7953</v>
      </c>
      <c r="C54" s="289">
        <v>10</v>
      </c>
      <c r="D54" s="289"/>
      <c r="E54" s="286">
        <f t="shared" si="1"/>
        <v>10</v>
      </c>
      <c r="F54" s="286" t="e">
        <f t="shared" si="0"/>
        <v>#DIV/0!</v>
      </c>
    </row>
    <row r="55" ht="20.1" hidden="1" customHeight="1" spans="1:6">
      <c r="A55" s="291" t="s">
        <v>807</v>
      </c>
      <c r="B55" s="288">
        <v>14</v>
      </c>
      <c r="C55" s="289">
        <v>0</v>
      </c>
      <c r="D55" s="289"/>
      <c r="E55" s="286">
        <f t="shared" si="1"/>
        <v>0</v>
      </c>
      <c r="F55" s="286" t="e">
        <f t="shared" si="0"/>
        <v>#DIV/0!</v>
      </c>
    </row>
    <row r="56" ht="20.1" hidden="1" customHeight="1" spans="1:6">
      <c r="A56" s="291" t="s">
        <v>837</v>
      </c>
      <c r="B56" s="288">
        <v>11599</v>
      </c>
      <c r="C56" s="289"/>
      <c r="D56" s="289"/>
      <c r="E56" s="286">
        <f t="shared" si="1"/>
        <v>0</v>
      </c>
      <c r="F56" s="286" t="e">
        <f t="shared" si="0"/>
        <v>#DIV/0!</v>
      </c>
    </row>
    <row r="57" ht="20.1" hidden="1" customHeight="1" spans="1:6">
      <c r="A57" s="291" t="s">
        <v>838</v>
      </c>
      <c r="B57" s="288">
        <v>4885</v>
      </c>
      <c r="C57" s="289">
        <v>30</v>
      </c>
      <c r="D57" s="289"/>
      <c r="E57" s="286">
        <f t="shared" si="1"/>
        <v>30</v>
      </c>
      <c r="F57" s="286" t="e">
        <f t="shared" si="0"/>
        <v>#DIV/0!</v>
      </c>
    </row>
    <row r="58" ht="20.1" hidden="1" customHeight="1" spans="1:6">
      <c r="A58" s="291" t="s">
        <v>839</v>
      </c>
      <c r="B58" s="288">
        <v>304</v>
      </c>
      <c r="C58" s="289"/>
      <c r="D58" s="289"/>
      <c r="E58" s="286">
        <f t="shared" si="1"/>
        <v>0</v>
      </c>
      <c r="F58" s="286" t="e">
        <f t="shared" si="0"/>
        <v>#DIV/0!</v>
      </c>
    </row>
    <row r="59" ht="20.1" hidden="1" customHeight="1" spans="1:6">
      <c r="A59" s="291" t="s">
        <v>840</v>
      </c>
      <c r="B59" s="288">
        <v>6838</v>
      </c>
      <c r="C59" s="289"/>
      <c r="D59" s="289"/>
      <c r="E59" s="286">
        <f t="shared" si="1"/>
        <v>0</v>
      </c>
      <c r="F59" s="286" t="e">
        <f t="shared" si="0"/>
        <v>#DIV/0!</v>
      </c>
    </row>
    <row r="60" ht="20.1" hidden="1" customHeight="1" spans="1:6">
      <c r="A60" s="291" t="s">
        <v>841</v>
      </c>
      <c r="B60" s="288">
        <v>5043</v>
      </c>
      <c r="C60" s="289">
        <v>11</v>
      </c>
      <c r="D60" s="289"/>
      <c r="E60" s="286">
        <f t="shared" si="1"/>
        <v>11</v>
      </c>
      <c r="F60" s="286" t="e">
        <f t="shared" si="0"/>
        <v>#DIV/0!</v>
      </c>
    </row>
    <row r="61" ht="20.1" hidden="1" customHeight="1" spans="1:6">
      <c r="A61" s="291" t="s">
        <v>814</v>
      </c>
      <c r="B61" s="288">
        <v>184</v>
      </c>
      <c r="C61" s="289"/>
      <c r="D61" s="289"/>
      <c r="E61" s="286">
        <f t="shared" si="1"/>
        <v>0</v>
      </c>
      <c r="F61" s="286" t="e">
        <f t="shared" si="0"/>
        <v>#DIV/0!</v>
      </c>
    </row>
    <row r="62" ht="20.1" hidden="1" customHeight="1" spans="1:6">
      <c r="A62" s="291" t="s">
        <v>842</v>
      </c>
      <c r="B62" s="288">
        <v>3127</v>
      </c>
      <c r="C62" s="289">
        <v>30</v>
      </c>
      <c r="D62" s="289"/>
      <c r="E62" s="286">
        <f t="shared" si="1"/>
        <v>30</v>
      </c>
      <c r="F62" s="286" t="e">
        <f t="shared" si="0"/>
        <v>#DIV/0!</v>
      </c>
    </row>
    <row r="63" s="266" customFormat="1" ht="20.1" customHeight="1" spans="1:6">
      <c r="A63" s="291" t="s">
        <v>843</v>
      </c>
      <c r="B63" s="288">
        <v>372372</v>
      </c>
      <c r="C63" s="292">
        <f>SUM(C64:C73)</f>
        <v>2387</v>
      </c>
      <c r="D63" s="292">
        <f>SUM(D64:D73)</f>
        <v>0</v>
      </c>
      <c r="E63" s="286">
        <f t="shared" si="1"/>
        <v>2387</v>
      </c>
      <c r="F63" s="286" t="e">
        <f t="shared" si="0"/>
        <v>#DIV/0!</v>
      </c>
    </row>
    <row r="64" ht="20.1" hidden="1" customHeight="1" spans="1:6">
      <c r="A64" s="291" t="s">
        <v>805</v>
      </c>
      <c r="B64" s="288">
        <v>160984</v>
      </c>
      <c r="C64" s="289">
        <v>948</v>
      </c>
      <c r="D64" s="289"/>
      <c r="E64" s="286">
        <f t="shared" si="1"/>
        <v>948</v>
      </c>
      <c r="F64" s="286" t="e">
        <f t="shared" si="0"/>
        <v>#DIV/0!</v>
      </c>
    </row>
    <row r="65" ht="20.1" hidden="1" customHeight="1" spans="1:6">
      <c r="A65" s="291" t="s">
        <v>806</v>
      </c>
      <c r="B65" s="288">
        <v>75183</v>
      </c>
      <c r="C65" s="289">
        <v>970</v>
      </c>
      <c r="D65" s="289"/>
      <c r="E65" s="286">
        <f t="shared" si="1"/>
        <v>970</v>
      </c>
      <c r="F65" s="286" t="e">
        <f t="shared" si="0"/>
        <v>#DIV/0!</v>
      </c>
    </row>
    <row r="66" ht="20.1" hidden="1" customHeight="1" spans="1:6">
      <c r="A66" s="291" t="s">
        <v>807</v>
      </c>
      <c r="B66" s="288">
        <v>450</v>
      </c>
      <c r="C66" s="289"/>
      <c r="D66" s="289"/>
      <c r="E66" s="286">
        <f t="shared" si="1"/>
        <v>0</v>
      </c>
      <c r="F66" s="286" t="e">
        <f t="shared" si="0"/>
        <v>#DIV/0!</v>
      </c>
    </row>
    <row r="67" ht="20.1" hidden="1" customHeight="1" spans="1:6">
      <c r="A67" s="291" t="s">
        <v>844</v>
      </c>
      <c r="B67" s="293">
        <v>1155</v>
      </c>
      <c r="C67" s="289"/>
      <c r="D67" s="289"/>
      <c r="E67" s="286">
        <f t="shared" si="1"/>
        <v>0</v>
      </c>
      <c r="F67" s="286" t="e">
        <f t="shared" si="0"/>
        <v>#DIV/0!</v>
      </c>
    </row>
    <row r="68" ht="20.1" hidden="1" customHeight="1" spans="1:6">
      <c r="A68" s="291" t="s">
        <v>845</v>
      </c>
      <c r="B68" s="288">
        <v>9244</v>
      </c>
      <c r="C68" s="289">
        <v>21</v>
      </c>
      <c r="D68" s="289"/>
      <c r="E68" s="286">
        <f t="shared" si="1"/>
        <v>21</v>
      </c>
      <c r="F68" s="286" t="e">
        <f t="shared" si="0"/>
        <v>#DIV/0!</v>
      </c>
    </row>
    <row r="69" ht="20.1" hidden="1" customHeight="1" spans="1:6">
      <c r="A69" s="291" t="s">
        <v>846</v>
      </c>
      <c r="B69" s="288">
        <v>1345</v>
      </c>
      <c r="C69" s="289">
        <v>2</v>
      </c>
      <c r="D69" s="289"/>
      <c r="E69" s="286">
        <f t="shared" si="1"/>
        <v>2</v>
      </c>
      <c r="F69" s="286" t="e">
        <f t="shared" si="0"/>
        <v>#DIV/0!</v>
      </c>
    </row>
    <row r="70" ht="20.1" hidden="1" customHeight="1" spans="1:6">
      <c r="A70" s="291" t="s">
        <v>847</v>
      </c>
      <c r="B70" s="288">
        <v>10893</v>
      </c>
      <c r="C70" s="289">
        <v>78</v>
      </c>
      <c r="D70" s="289"/>
      <c r="E70" s="286">
        <f t="shared" si="1"/>
        <v>78</v>
      </c>
      <c r="F70" s="286" t="e">
        <f t="shared" si="0"/>
        <v>#DIV/0!</v>
      </c>
    </row>
    <row r="71" ht="20.1" hidden="1" customHeight="1" spans="1:6">
      <c r="A71" s="291" t="s">
        <v>848</v>
      </c>
      <c r="B71" s="288">
        <v>6064</v>
      </c>
      <c r="C71" s="289">
        <v>63</v>
      </c>
      <c r="D71" s="289"/>
      <c r="E71" s="286">
        <f t="shared" si="1"/>
        <v>63</v>
      </c>
      <c r="F71" s="286" t="e">
        <f t="shared" ref="F71:F134" si="2">E71/D71</f>
        <v>#DIV/0!</v>
      </c>
    </row>
    <row r="72" ht="20.1" hidden="1" customHeight="1" spans="1:6">
      <c r="A72" s="291" t="s">
        <v>814</v>
      </c>
      <c r="B72" s="288">
        <v>3734</v>
      </c>
      <c r="C72" s="289"/>
      <c r="D72" s="289"/>
      <c r="E72" s="286">
        <f t="shared" ref="E72:E135" si="3">C72-D72</f>
        <v>0</v>
      </c>
      <c r="F72" s="286" t="e">
        <f t="shared" si="2"/>
        <v>#DIV/0!</v>
      </c>
    </row>
    <row r="73" ht="20.1" hidden="1" customHeight="1" spans="1:6">
      <c r="A73" s="291" t="s">
        <v>849</v>
      </c>
      <c r="B73" s="288">
        <v>103320</v>
      </c>
      <c r="C73" s="289">
        <v>305</v>
      </c>
      <c r="D73" s="289"/>
      <c r="E73" s="286">
        <f t="shared" si="3"/>
        <v>305</v>
      </c>
      <c r="F73" s="286" t="e">
        <f t="shared" si="2"/>
        <v>#DIV/0!</v>
      </c>
    </row>
    <row r="74" s="266" customFormat="1" ht="20.1" customHeight="1" spans="1:6">
      <c r="A74" s="291" t="s">
        <v>850</v>
      </c>
      <c r="B74" s="288">
        <v>477053</v>
      </c>
      <c r="C74" s="292">
        <f>SUM(C75:C85)</f>
        <v>3200</v>
      </c>
      <c r="D74" s="292">
        <f>SUM(D75:D85)</f>
        <v>0</v>
      </c>
      <c r="E74" s="286">
        <f t="shared" si="3"/>
        <v>3200</v>
      </c>
      <c r="F74" s="286" t="e">
        <f t="shared" si="2"/>
        <v>#DIV/0!</v>
      </c>
    </row>
    <row r="75" ht="20.1" hidden="1" customHeight="1" spans="1:6">
      <c r="A75" s="291" t="s">
        <v>805</v>
      </c>
      <c r="B75" s="288">
        <v>106563</v>
      </c>
      <c r="C75" s="289"/>
      <c r="D75" s="289"/>
      <c r="E75" s="286">
        <f t="shared" si="3"/>
        <v>0</v>
      </c>
      <c r="F75" s="286" t="e">
        <f t="shared" si="2"/>
        <v>#DIV/0!</v>
      </c>
    </row>
    <row r="76" ht="20.1" hidden="1" customHeight="1" spans="1:6">
      <c r="A76" s="291" t="s">
        <v>806</v>
      </c>
      <c r="B76" s="288">
        <v>95256</v>
      </c>
      <c r="C76" s="289">
        <v>4</v>
      </c>
      <c r="D76" s="289"/>
      <c r="E76" s="286">
        <f t="shared" si="3"/>
        <v>4</v>
      </c>
      <c r="F76" s="286" t="e">
        <f t="shared" si="2"/>
        <v>#DIV/0!</v>
      </c>
    </row>
    <row r="77" ht="20.1" hidden="1" customHeight="1" spans="1:6">
      <c r="A77" s="291" t="s">
        <v>807</v>
      </c>
      <c r="B77" s="288">
        <v>1715</v>
      </c>
      <c r="C77" s="289"/>
      <c r="D77" s="289"/>
      <c r="E77" s="286">
        <f t="shared" si="3"/>
        <v>0</v>
      </c>
      <c r="F77" s="286" t="e">
        <f t="shared" si="2"/>
        <v>#DIV/0!</v>
      </c>
    </row>
    <row r="78" ht="20.1" hidden="1" customHeight="1" spans="1:6">
      <c r="A78" s="291" t="s">
        <v>851</v>
      </c>
      <c r="B78" s="288">
        <v>845</v>
      </c>
      <c r="C78" s="289"/>
      <c r="D78" s="289"/>
      <c r="E78" s="286">
        <f t="shared" si="3"/>
        <v>0</v>
      </c>
      <c r="F78" s="286" t="e">
        <f t="shared" si="2"/>
        <v>#DIV/0!</v>
      </c>
    </row>
    <row r="79" ht="20.1" hidden="1" customHeight="1" spans="1:6">
      <c r="A79" s="291" t="s">
        <v>852</v>
      </c>
      <c r="B79" s="288">
        <v>924</v>
      </c>
      <c r="C79" s="289"/>
      <c r="D79" s="289"/>
      <c r="E79" s="286">
        <f t="shared" si="3"/>
        <v>0</v>
      </c>
      <c r="F79" s="286" t="e">
        <f t="shared" si="2"/>
        <v>#DIV/0!</v>
      </c>
    </row>
    <row r="80" ht="20.1" hidden="1" customHeight="1" spans="1:6">
      <c r="A80" s="291" t="s">
        <v>853</v>
      </c>
      <c r="B80" s="288">
        <v>43921</v>
      </c>
      <c r="C80" s="289">
        <v>3158</v>
      </c>
      <c r="D80" s="289"/>
      <c r="E80" s="286">
        <f t="shared" si="3"/>
        <v>3158</v>
      </c>
      <c r="F80" s="286" t="e">
        <f t="shared" si="2"/>
        <v>#DIV/0!</v>
      </c>
    </row>
    <row r="81" ht="20.1" hidden="1" customHeight="1" spans="1:6">
      <c r="A81" s="291" t="s">
        <v>854</v>
      </c>
      <c r="B81" s="288">
        <v>1233</v>
      </c>
      <c r="C81" s="289"/>
      <c r="D81" s="289"/>
      <c r="E81" s="286">
        <f t="shared" si="3"/>
        <v>0</v>
      </c>
      <c r="F81" s="286" t="e">
        <f t="shared" si="2"/>
        <v>#DIV/0!</v>
      </c>
    </row>
    <row r="82" ht="20.1" hidden="1" customHeight="1" spans="1:6">
      <c r="A82" s="291" t="s">
        <v>855</v>
      </c>
      <c r="B82" s="288">
        <v>32424</v>
      </c>
      <c r="C82" s="289">
        <v>38</v>
      </c>
      <c r="D82" s="289"/>
      <c r="E82" s="286">
        <f t="shared" si="3"/>
        <v>38</v>
      </c>
      <c r="F82" s="286" t="e">
        <f t="shared" si="2"/>
        <v>#DIV/0!</v>
      </c>
    </row>
    <row r="83" ht="20.1" hidden="1" customHeight="1" spans="1:6">
      <c r="A83" s="291" t="s">
        <v>847</v>
      </c>
      <c r="B83" s="288">
        <v>1174</v>
      </c>
      <c r="C83" s="289"/>
      <c r="D83" s="289"/>
      <c r="E83" s="286">
        <f t="shared" si="3"/>
        <v>0</v>
      </c>
      <c r="F83" s="286" t="e">
        <f t="shared" si="2"/>
        <v>#DIV/0!</v>
      </c>
    </row>
    <row r="84" ht="20.1" hidden="1" customHeight="1" spans="1:6">
      <c r="A84" s="291" t="s">
        <v>814</v>
      </c>
      <c r="B84" s="288">
        <v>2805</v>
      </c>
      <c r="C84" s="289"/>
      <c r="D84" s="289"/>
      <c r="E84" s="286">
        <f t="shared" si="3"/>
        <v>0</v>
      </c>
      <c r="F84" s="286" t="e">
        <f t="shared" si="2"/>
        <v>#DIV/0!</v>
      </c>
    </row>
    <row r="85" ht="20.1" hidden="1" customHeight="1" spans="1:6">
      <c r="A85" s="291" t="s">
        <v>856</v>
      </c>
      <c r="B85" s="288">
        <v>190193</v>
      </c>
      <c r="C85" s="289"/>
      <c r="D85" s="289"/>
      <c r="E85" s="286">
        <f t="shared" si="3"/>
        <v>0</v>
      </c>
      <c r="F85" s="286" t="e">
        <f t="shared" si="2"/>
        <v>#DIV/0!</v>
      </c>
    </row>
    <row r="86" s="266" customFormat="1" ht="20.1" customHeight="1" spans="1:6">
      <c r="A86" s="291" t="s">
        <v>857</v>
      </c>
      <c r="B86" s="288">
        <v>82173</v>
      </c>
      <c r="C86" s="292">
        <f>SUM(C87:C94)</f>
        <v>656</v>
      </c>
      <c r="D86" s="292">
        <f>SUM(D87:D94)</f>
        <v>0</v>
      </c>
      <c r="E86" s="286">
        <f t="shared" si="3"/>
        <v>656</v>
      </c>
      <c r="F86" s="286" t="e">
        <f t="shared" si="2"/>
        <v>#DIV/0!</v>
      </c>
    </row>
    <row r="87" ht="20.1" hidden="1" customHeight="1" spans="1:6">
      <c r="A87" s="291" t="s">
        <v>805</v>
      </c>
      <c r="B87" s="288">
        <v>41339</v>
      </c>
      <c r="C87" s="289">
        <v>324</v>
      </c>
      <c r="D87" s="289"/>
      <c r="E87" s="286">
        <f t="shared" si="3"/>
        <v>324</v>
      </c>
      <c r="F87" s="286" t="e">
        <f t="shared" si="2"/>
        <v>#DIV/0!</v>
      </c>
    </row>
    <row r="88" ht="20.1" hidden="1" customHeight="1" spans="1:6">
      <c r="A88" s="291" t="s">
        <v>806</v>
      </c>
      <c r="B88" s="288">
        <v>18779</v>
      </c>
      <c r="C88" s="289">
        <v>221</v>
      </c>
      <c r="D88" s="289"/>
      <c r="E88" s="286">
        <f t="shared" si="3"/>
        <v>221</v>
      </c>
      <c r="F88" s="286" t="e">
        <f t="shared" si="2"/>
        <v>#DIV/0!</v>
      </c>
    </row>
    <row r="89" ht="20.1" hidden="1" customHeight="1" spans="1:6">
      <c r="A89" s="291" t="s">
        <v>807</v>
      </c>
      <c r="B89" s="288">
        <v>576</v>
      </c>
      <c r="C89" s="289"/>
      <c r="D89" s="289"/>
      <c r="E89" s="286">
        <f t="shared" si="3"/>
        <v>0</v>
      </c>
      <c r="F89" s="286" t="e">
        <f t="shared" si="2"/>
        <v>#DIV/0!</v>
      </c>
    </row>
    <row r="90" ht="20.1" hidden="1" customHeight="1" spans="1:6">
      <c r="A90" s="291" t="s">
        <v>858</v>
      </c>
      <c r="B90" s="288">
        <v>12091</v>
      </c>
      <c r="C90" s="289">
        <v>111</v>
      </c>
      <c r="D90" s="289"/>
      <c r="E90" s="286">
        <f t="shared" si="3"/>
        <v>111</v>
      </c>
      <c r="F90" s="286" t="e">
        <f t="shared" si="2"/>
        <v>#DIV/0!</v>
      </c>
    </row>
    <row r="91" ht="20.1" hidden="1" customHeight="1" spans="1:6">
      <c r="A91" s="291" t="s">
        <v>859</v>
      </c>
      <c r="B91" s="288">
        <v>350</v>
      </c>
      <c r="C91" s="289"/>
      <c r="D91" s="289"/>
      <c r="E91" s="286">
        <f t="shared" si="3"/>
        <v>0</v>
      </c>
      <c r="F91" s="286" t="e">
        <f t="shared" si="2"/>
        <v>#DIV/0!</v>
      </c>
    </row>
    <row r="92" ht="20.1" hidden="1" customHeight="1" spans="1:6">
      <c r="A92" s="291" t="s">
        <v>847</v>
      </c>
      <c r="B92" s="288">
        <v>807</v>
      </c>
      <c r="C92" s="289"/>
      <c r="D92" s="289"/>
      <c r="E92" s="286">
        <f t="shared" si="3"/>
        <v>0</v>
      </c>
      <c r="F92" s="286" t="e">
        <f t="shared" si="2"/>
        <v>#DIV/0!</v>
      </c>
    </row>
    <row r="93" ht="20.1" hidden="1" customHeight="1" spans="1:6">
      <c r="A93" s="291" t="s">
        <v>814</v>
      </c>
      <c r="B93" s="288">
        <v>271</v>
      </c>
      <c r="C93" s="289"/>
      <c r="D93" s="289"/>
      <c r="E93" s="286">
        <f t="shared" si="3"/>
        <v>0</v>
      </c>
      <c r="F93" s="286" t="e">
        <f t="shared" si="2"/>
        <v>#DIV/0!</v>
      </c>
    </row>
    <row r="94" ht="20.1" hidden="1" customHeight="1" spans="1:6">
      <c r="A94" s="291" t="s">
        <v>860</v>
      </c>
      <c r="B94" s="288">
        <v>7960</v>
      </c>
      <c r="C94" s="289"/>
      <c r="D94" s="289"/>
      <c r="E94" s="286">
        <f t="shared" si="3"/>
        <v>0</v>
      </c>
      <c r="F94" s="286" t="e">
        <f t="shared" si="2"/>
        <v>#DIV/0!</v>
      </c>
    </row>
    <row r="95" ht="20.1" customHeight="1" spans="1:6">
      <c r="A95" s="291" t="s">
        <v>861</v>
      </c>
      <c r="B95" s="288">
        <v>2549</v>
      </c>
      <c r="C95" s="292">
        <f>SUM(C96:C104)</f>
        <v>0</v>
      </c>
      <c r="D95" s="292">
        <f>SUM(D96:D104)</f>
        <v>0</v>
      </c>
      <c r="E95" s="286">
        <f t="shared" si="3"/>
        <v>0</v>
      </c>
      <c r="F95" s="286" t="e">
        <f t="shared" si="2"/>
        <v>#DIV/0!</v>
      </c>
    </row>
    <row r="96" ht="20.1" hidden="1" customHeight="1" spans="1:6">
      <c r="A96" s="291" t="s">
        <v>805</v>
      </c>
      <c r="B96" s="288">
        <v>112</v>
      </c>
      <c r="C96" s="289"/>
      <c r="D96" s="289"/>
      <c r="E96" s="286">
        <f t="shared" si="3"/>
        <v>0</v>
      </c>
      <c r="F96" s="286" t="e">
        <f t="shared" si="2"/>
        <v>#DIV/0!</v>
      </c>
    </row>
    <row r="97" ht="20.1" hidden="1" customHeight="1" spans="1:6">
      <c r="A97" s="291" t="s">
        <v>806</v>
      </c>
      <c r="B97" s="288">
        <v>590</v>
      </c>
      <c r="C97" s="289"/>
      <c r="D97" s="289"/>
      <c r="E97" s="286">
        <f t="shared" si="3"/>
        <v>0</v>
      </c>
      <c r="F97" s="286" t="e">
        <f t="shared" si="2"/>
        <v>#DIV/0!</v>
      </c>
    </row>
    <row r="98" ht="20.1" hidden="1" customHeight="1" spans="1:6">
      <c r="A98" s="291" t="s">
        <v>807</v>
      </c>
      <c r="B98" s="288">
        <v>0</v>
      </c>
      <c r="C98" s="289"/>
      <c r="D98" s="289"/>
      <c r="E98" s="286">
        <f t="shared" si="3"/>
        <v>0</v>
      </c>
      <c r="F98" s="286" t="e">
        <f t="shared" si="2"/>
        <v>#DIV/0!</v>
      </c>
    </row>
    <row r="99" ht="20.1" hidden="1" customHeight="1" spans="1:6">
      <c r="A99" s="291" t="s">
        <v>862</v>
      </c>
      <c r="B99" s="288">
        <v>0</v>
      </c>
      <c r="C99" s="289"/>
      <c r="D99" s="289"/>
      <c r="E99" s="286">
        <f t="shared" si="3"/>
        <v>0</v>
      </c>
      <c r="F99" s="286" t="e">
        <f t="shared" si="2"/>
        <v>#DIV/0!</v>
      </c>
    </row>
    <row r="100" ht="20.1" hidden="1" customHeight="1" spans="1:6">
      <c r="A100" s="291" t="s">
        <v>863</v>
      </c>
      <c r="B100" s="288">
        <v>0</v>
      </c>
      <c r="C100" s="289"/>
      <c r="D100" s="289"/>
      <c r="E100" s="286">
        <f t="shared" si="3"/>
        <v>0</v>
      </c>
      <c r="F100" s="286" t="e">
        <f t="shared" si="2"/>
        <v>#DIV/0!</v>
      </c>
    </row>
    <row r="101" ht="20.1" hidden="1" customHeight="1" spans="1:6">
      <c r="A101" s="291" t="s">
        <v>864</v>
      </c>
      <c r="B101" s="288">
        <v>15</v>
      </c>
      <c r="C101" s="289"/>
      <c r="D101" s="289"/>
      <c r="E101" s="286">
        <f t="shared" si="3"/>
        <v>0</v>
      </c>
      <c r="F101" s="286" t="e">
        <f t="shared" si="2"/>
        <v>#DIV/0!</v>
      </c>
    </row>
    <row r="102" ht="20.1" hidden="1" customHeight="1" spans="1:6">
      <c r="A102" s="291" t="s">
        <v>847</v>
      </c>
      <c r="B102" s="288">
        <v>0</v>
      </c>
      <c r="C102" s="289"/>
      <c r="D102" s="289"/>
      <c r="E102" s="286">
        <f t="shared" si="3"/>
        <v>0</v>
      </c>
      <c r="F102" s="286" t="e">
        <f t="shared" si="2"/>
        <v>#DIV/0!</v>
      </c>
    </row>
    <row r="103" ht="20.1" hidden="1" customHeight="1" spans="1:6">
      <c r="A103" s="291" t="s">
        <v>814</v>
      </c>
      <c r="B103" s="288">
        <v>0</v>
      </c>
      <c r="C103" s="289"/>
      <c r="D103" s="289"/>
      <c r="E103" s="286">
        <f t="shared" si="3"/>
        <v>0</v>
      </c>
      <c r="F103" s="286" t="e">
        <f t="shared" si="2"/>
        <v>#DIV/0!</v>
      </c>
    </row>
    <row r="104" ht="20.1" hidden="1" customHeight="1" spans="1:6">
      <c r="A104" s="291" t="s">
        <v>865</v>
      </c>
      <c r="B104" s="288">
        <v>1832</v>
      </c>
      <c r="C104" s="289"/>
      <c r="D104" s="289"/>
      <c r="E104" s="286">
        <f t="shared" si="3"/>
        <v>0</v>
      </c>
      <c r="F104" s="286" t="e">
        <f t="shared" si="2"/>
        <v>#DIV/0!</v>
      </c>
    </row>
    <row r="105" ht="20.1" customHeight="1" spans="1:6">
      <c r="A105" s="291" t="s">
        <v>866</v>
      </c>
      <c r="B105" s="288">
        <v>75646</v>
      </c>
      <c r="C105" s="292">
        <f>SUM(C106:C119)</f>
        <v>23</v>
      </c>
      <c r="D105" s="292">
        <f>SUM(D106:D119)</f>
        <v>0</v>
      </c>
      <c r="E105" s="286">
        <f t="shared" si="3"/>
        <v>23</v>
      </c>
      <c r="F105" s="286" t="e">
        <f t="shared" si="2"/>
        <v>#DIV/0!</v>
      </c>
    </row>
    <row r="106" ht="20.1" hidden="1" customHeight="1" spans="1:6">
      <c r="A106" s="291" t="s">
        <v>805</v>
      </c>
      <c r="B106" s="288">
        <v>15455</v>
      </c>
      <c r="C106" s="289"/>
      <c r="D106" s="289"/>
      <c r="E106" s="286">
        <f t="shared" si="3"/>
        <v>0</v>
      </c>
      <c r="F106" s="286" t="e">
        <f t="shared" si="2"/>
        <v>#DIV/0!</v>
      </c>
    </row>
    <row r="107" ht="20.1" hidden="1" customHeight="1" spans="1:6">
      <c r="A107" s="291" t="s">
        <v>806</v>
      </c>
      <c r="B107" s="288">
        <v>7769</v>
      </c>
      <c r="C107" s="289"/>
      <c r="D107" s="289"/>
      <c r="E107" s="286">
        <f t="shared" si="3"/>
        <v>0</v>
      </c>
      <c r="F107" s="286" t="e">
        <f t="shared" si="2"/>
        <v>#DIV/0!</v>
      </c>
    </row>
    <row r="108" ht="20.1" hidden="1" customHeight="1" spans="1:6">
      <c r="A108" s="291" t="s">
        <v>807</v>
      </c>
      <c r="B108" s="288">
        <v>10</v>
      </c>
      <c r="C108" s="289"/>
      <c r="D108" s="289"/>
      <c r="E108" s="286">
        <f t="shared" si="3"/>
        <v>0</v>
      </c>
      <c r="F108" s="286" t="e">
        <f t="shared" si="2"/>
        <v>#DIV/0!</v>
      </c>
    </row>
    <row r="109" ht="20.1" hidden="1" customHeight="1" spans="1:6">
      <c r="A109" s="291" t="s">
        <v>867</v>
      </c>
      <c r="B109" s="288">
        <v>330</v>
      </c>
      <c r="C109" s="289"/>
      <c r="D109" s="289"/>
      <c r="E109" s="286">
        <f t="shared" si="3"/>
        <v>0</v>
      </c>
      <c r="F109" s="286" t="e">
        <f t="shared" si="2"/>
        <v>#DIV/0!</v>
      </c>
    </row>
    <row r="110" ht="20.1" hidden="1" customHeight="1" spans="1:6">
      <c r="A110" s="291" t="s">
        <v>868</v>
      </c>
      <c r="B110" s="288">
        <v>50</v>
      </c>
      <c r="C110" s="289"/>
      <c r="D110" s="289"/>
      <c r="E110" s="286">
        <f t="shared" si="3"/>
        <v>0</v>
      </c>
      <c r="F110" s="286" t="e">
        <f t="shared" si="2"/>
        <v>#DIV/0!</v>
      </c>
    </row>
    <row r="111" ht="20.1" hidden="1" customHeight="1" spans="1:6">
      <c r="A111" s="291" t="s">
        <v>869</v>
      </c>
      <c r="B111" s="288">
        <v>23699</v>
      </c>
      <c r="C111" s="289"/>
      <c r="D111" s="289"/>
      <c r="E111" s="286">
        <f t="shared" si="3"/>
        <v>0</v>
      </c>
      <c r="F111" s="286" t="e">
        <f t="shared" si="2"/>
        <v>#DIV/0!</v>
      </c>
    </row>
    <row r="112" ht="20.1" hidden="1" customHeight="1" spans="1:6">
      <c r="A112" s="291" t="s">
        <v>870</v>
      </c>
      <c r="B112" s="288">
        <v>248</v>
      </c>
      <c r="C112" s="289"/>
      <c r="D112" s="289"/>
      <c r="E112" s="286">
        <f t="shared" si="3"/>
        <v>0</v>
      </c>
      <c r="F112" s="286" t="e">
        <f t="shared" si="2"/>
        <v>#DIV/0!</v>
      </c>
    </row>
    <row r="113" ht="20.1" hidden="1" customHeight="1" spans="1:6">
      <c r="A113" s="291" t="s">
        <v>871</v>
      </c>
      <c r="B113" s="288">
        <v>11083</v>
      </c>
      <c r="C113" s="289">
        <v>23</v>
      </c>
      <c r="D113" s="289"/>
      <c r="E113" s="286">
        <f t="shared" si="3"/>
        <v>23</v>
      </c>
      <c r="F113" s="286" t="e">
        <f t="shared" si="2"/>
        <v>#DIV/0!</v>
      </c>
    </row>
    <row r="114" ht="20.1" hidden="1" customHeight="1" spans="1:6">
      <c r="A114" s="291" t="s">
        <v>872</v>
      </c>
      <c r="B114" s="288">
        <v>1291</v>
      </c>
      <c r="C114" s="289"/>
      <c r="D114" s="289"/>
      <c r="E114" s="286">
        <f t="shared" si="3"/>
        <v>0</v>
      </c>
      <c r="F114" s="286" t="e">
        <f t="shared" si="2"/>
        <v>#DIV/0!</v>
      </c>
    </row>
    <row r="115" ht="20.1" hidden="1" customHeight="1" spans="1:6">
      <c r="A115" s="291" t="s">
        <v>873</v>
      </c>
      <c r="B115" s="288">
        <v>718</v>
      </c>
      <c r="C115" s="289"/>
      <c r="D115" s="289"/>
      <c r="E115" s="286">
        <f t="shared" si="3"/>
        <v>0</v>
      </c>
      <c r="F115" s="286" t="e">
        <f t="shared" si="2"/>
        <v>#DIV/0!</v>
      </c>
    </row>
    <row r="116" ht="20.1" hidden="1" customHeight="1" spans="1:6">
      <c r="A116" s="291" t="s">
        <v>874</v>
      </c>
      <c r="B116" s="288">
        <v>1186</v>
      </c>
      <c r="C116" s="289"/>
      <c r="D116" s="289"/>
      <c r="E116" s="286">
        <f t="shared" si="3"/>
        <v>0</v>
      </c>
      <c r="F116" s="286" t="e">
        <f t="shared" si="2"/>
        <v>#DIV/0!</v>
      </c>
    </row>
    <row r="117" ht="20.1" hidden="1" customHeight="1" spans="1:6">
      <c r="A117" s="291" t="s">
        <v>875</v>
      </c>
      <c r="B117" s="288">
        <v>182</v>
      </c>
      <c r="C117" s="289"/>
      <c r="D117" s="289"/>
      <c r="E117" s="286">
        <f t="shared" si="3"/>
        <v>0</v>
      </c>
      <c r="F117" s="286" t="e">
        <f t="shared" si="2"/>
        <v>#DIV/0!</v>
      </c>
    </row>
    <row r="118" ht="20.1" hidden="1" customHeight="1" spans="1:6">
      <c r="A118" s="291" t="s">
        <v>814</v>
      </c>
      <c r="B118" s="288">
        <v>661</v>
      </c>
      <c r="C118" s="289"/>
      <c r="D118" s="289"/>
      <c r="E118" s="286">
        <f t="shared" si="3"/>
        <v>0</v>
      </c>
      <c r="F118" s="286" t="e">
        <f t="shared" si="2"/>
        <v>#DIV/0!</v>
      </c>
    </row>
    <row r="119" ht="20.1" hidden="1" customHeight="1" spans="1:6">
      <c r="A119" s="291" t="s">
        <v>876</v>
      </c>
      <c r="B119" s="288">
        <v>12964</v>
      </c>
      <c r="C119" s="289"/>
      <c r="D119" s="289"/>
      <c r="E119" s="286">
        <f t="shared" si="3"/>
        <v>0</v>
      </c>
      <c r="F119" s="286" t="e">
        <f t="shared" si="2"/>
        <v>#DIV/0!</v>
      </c>
    </row>
    <row r="120" ht="20.1" customHeight="1" spans="1:6">
      <c r="A120" s="291" t="s">
        <v>877</v>
      </c>
      <c r="B120" s="288">
        <v>110249</v>
      </c>
      <c r="C120" s="292">
        <f>SUM(C121:C128)</f>
        <v>388</v>
      </c>
      <c r="D120" s="292">
        <f>SUM(D121:D128)</f>
        <v>0</v>
      </c>
      <c r="E120" s="286">
        <f t="shared" si="3"/>
        <v>388</v>
      </c>
      <c r="F120" s="286" t="e">
        <f t="shared" si="2"/>
        <v>#DIV/0!</v>
      </c>
    </row>
    <row r="121" ht="20.1" hidden="1" customHeight="1" spans="1:6">
      <c r="A121" s="291" t="s">
        <v>805</v>
      </c>
      <c r="B121" s="288">
        <v>60006</v>
      </c>
      <c r="C121" s="289">
        <v>223</v>
      </c>
      <c r="D121" s="289"/>
      <c r="E121" s="286">
        <f t="shared" si="3"/>
        <v>223</v>
      </c>
      <c r="F121" s="286" t="e">
        <f t="shared" si="2"/>
        <v>#DIV/0!</v>
      </c>
    </row>
    <row r="122" ht="20.1" hidden="1" customHeight="1" spans="1:6">
      <c r="A122" s="291" t="s">
        <v>806</v>
      </c>
      <c r="B122" s="288">
        <v>30812</v>
      </c>
      <c r="C122" s="289">
        <v>115</v>
      </c>
      <c r="D122" s="289"/>
      <c r="E122" s="286">
        <f t="shared" si="3"/>
        <v>115</v>
      </c>
      <c r="F122" s="286" t="e">
        <f t="shared" si="2"/>
        <v>#DIV/0!</v>
      </c>
    </row>
    <row r="123" ht="20.1" hidden="1" customHeight="1" spans="1:6">
      <c r="A123" s="291" t="s">
        <v>807</v>
      </c>
      <c r="B123" s="288">
        <v>22</v>
      </c>
      <c r="C123" s="289">
        <v>0</v>
      </c>
      <c r="D123" s="289"/>
      <c r="E123" s="286">
        <f t="shared" si="3"/>
        <v>0</v>
      </c>
      <c r="F123" s="286" t="e">
        <f t="shared" si="2"/>
        <v>#DIV/0!</v>
      </c>
    </row>
    <row r="124" ht="20.1" hidden="1" customHeight="1" spans="1:6">
      <c r="A124" s="291" t="s">
        <v>878</v>
      </c>
      <c r="B124" s="288">
        <v>2549</v>
      </c>
      <c r="C124" s="289"/>
      <c r="D124" s="289"/>
      <c r="E124" s="286">
        <f t="shared" si="3"/>
        <v>0</v>
      </c>
      <c r="F124" s="286" t="e">
        <f t="shared" si="2"/>
        <v>#DIV/0!</v>
      </c>
    </row>
    <row r="125" ht="20.1" hidden="1" customHeight="1" spans="1:6">
      <c r="A125" s="291" t="s">
        <v>879</v>
      </c>
      <c r="B125" s="288">
        <v>97</v>
      </c>
      <c r="C125" s="289"/>
      <c r="D125" s="289"/>
      <c r="E125" s="286">
        <f t="shared" si="3"/>
        <v>0</v>
      </c>
      <c r="F125" s="286" t="e">
        <f t="shared" si="2"/>
        <v>#DIV/0!</v>
      </c>
    </row>
    <row r="126" ht="20.1" hidden="1" customHeight="1" spans="1:6">
      <c r="A126" s="291" t="s">
        <v>880</v>
      </c>
      <c r="B126" s="288">
        <v>0</v>
      </c>
      <c r="C126" s="289"/>
      <c r="D126" s="289"/>
      <c r="E126" s="286">
        <f t="shared" si="3"/>
        <v>0</v>
      </c>
      <c r="F126" s="286" t="e">
        <f t="shared" si="2"/>
        <v>#DIV/0!</v>
      </c>
    </row>
    <row r="127" ht="20.1" hidden="1" customHeight="1" spans="1:6">
      <c r="A127" s="291" t="s">
        <v>814</v>
      </c>
      <c r="B127" s="288">
        <v>197</v>
      </c>
      <c r="C127" s="289"/>
      <c r="D127" s="289"/>
      <c r="E127" s="286">
        <f t="shared" si="3"/>
        <v>0</v>
      </c>
      <c r="F127" s="286" t="e">
        <f t="shared" si="2"/>
        <v>#DIV/0!</v>
      </c>
    </row>
    <row r="128" ht="20.1" hidden="1" customHeight="1" spans="1:6">
      <c r="A128" s="291" t="s">
        <v>881</v>
      </c>
      <c r="B128" s="288">
        <v>16566</v>
      </c>
      <c r="C128" s="289">
        <v>50</v>
      </c>
      <c r="D128" s="289"/>
      <c r="E128" s="286">
        <f t="shared" si="3"/>
        <v>50</v>
      </c>
      <c r="F128" s="286" t="e">
        <f t="shared" si="2"/>
        <v>#DIV/0!</v>
      </c>
    </row>
    <row r="129" ht="20.1" customHeight="1" spans="1:6">
      <c r="A129" s="291" t="s">
        <v>882</v>
      </c>
      <c r="B129" s="288">
        <v>134506</v>
      </c>
      <c r="C129" s="292">
        <f>SUM(C130:C139)</f>
        <v>567</v>
      </c>
      <c r="D129" s="292">
        <f>SUM(D130:D139)</f>
        <v>0</v>
      </c>
      <c r="E129" s="286">
        <f t="shared" si="3"/>
        <v>567</v>
      </c>
      <c r="F129" s="286" t="e">
        <f t="shared" si="2"/>
        <v>#DIV/0!</v>
      </c>
    </row>
    <row r="130" ht="20.1" hidden="1" customHeight="1" spans="1:6">
      <c r="A130" s="291" t="s">
        <v>805</v>
      </c>
      <c r="B130" s="288">
        <v>46428</v>
      </c>
      <c r="C130" s="289">
        <v>267</v>
      </c>
      <c r="D130" s="289"/>
      <c r="E130" s="286">
        <f t="shared" si="3"/>
        <v>267</v>
      </c>
      <c r="F130" s="286" t="e">
        <f t="shared" si="2"/>
        <v>#DIV/0!</v>
      </c>
    </row>
    <row r="131" ht="20.1" hidden="1" customHeight="1" spans="1:6">
      <c r="A131" s="291" t="s">
        <v>806</v>
      </c>
      <c r="B131" s="288">
        <v>9190</v>
      </c>
      <c r="C131" s="289">
        <v>23</v>
      </c>
      <c r="D131" s="289"/>
      <c r="E131" s="286">
        <f t="shared" si="3"/>
        <v>23</v>
      </c>
      <c r="F131" s="286" t="e">
        <f t="shared" si="2"/>
        <v>#DIV/0!</v>
      </c>
    </row>
    <row r="132" ht="20.1" hidden="1" customHeight="1" spans="1:6">
      <c r="A132" s="291" t="s">
        <v>807</v>
      </c>
      <c r="B132" s="288">
        <v>1035</v>
      </c>
      <c r="C132" s="289"/>
      <c r="D132" s="289"/>
      <c r="E132" s="286">
        <f t="shared" si="3"/>
        <v>0</v>
      </c>
      <c r="F132" s="286" t="e">
        <f t="shared" si="2"/>
        <v>#DIV/0!</v>
      </c>
    </row>
    <row r="133" ht="20.1" hidden="1" customHeight="1" spans="1:6">
      <c r="A133" s="291" t="s">
        <v>883</v>
      </c>
      <c r="B133" s="288">
        <v>313</v>
      </c>
      <c r="C133" s="289"/>
      <c r="D133" s="289"/>
      <c r="E133" s="286">
        <f t="shared" si="3"/>
        <v>0</v>
      </c>
      <c r="F133" s="286" t="e">
        <f t="shared" si="2"/>
        <v>#DIV/0!</v>
      </c>
    </row>
    <row r="134" ht="20.1" hidden="1" customHeight="1" spans="1:6">
      <c r="A134" s="291" t="s">
        <v>884</v>
      </c>
      <c r="B134" s="288">
        <v>35</v>
      </c>
      <c r="C134" s="289"/>
      <c r="D134" s="289"/>
      <c r="E134" s="286">
        <f t="shared" si="3"/>
        <v>0</v>
      </c>
      <c r="F134" s="286" t="e">
        <f t="shared" si="2"/>
        <v>#DIV/0!</v>
      </c>
    </row>
    <row r="135" ht="20.1" hidden="1" customHeight="1" spans="1:6">
      <c r="A135" s="291" t="s">
        <v>885</v>
      </c>
      <c r="B135" s="288">
        <v>65</v>
      </c>
      <c r="C135" s="289"/>
      <c r="D135" s="289"/>
      <c r="E135" s="286">
        <f t="shared" si="3"/>
        <v>0</v>
      </c>
      <c r="F135" s="286" t="e">
        <f t="shared" ref="F135:F198" si="4">E135/D135</f>
        <v>#DIV/0!</v>
      </c>
    </row>
    <row r="136" ht="20.1" hidden="1" customHeight="1" spans="1:6">
      <c r="A136" s="291" t="s">
        <v>886</v>
      </c>
      <c r="B136" s="288">
        <v>2985</v>
      </c>
      <c r="C136" s="289"/>
      <c r="D136" s="289"/>
      <c r="E136" s="286">
        <f t="shared" ref="E136:E199" si="5">C136-D136</f>
        <v>0</v>
      </c>
      <c r="F136" s="286" t="e">
        <f t="shared" si="4"/>
        <v>#DIV/0!</v>
      </c>
    </row>
    <row r="137" ht="20.1" hidden="1" customHeight="1" spans="1:6">
      <c r="A137" s="291" t="s">
        <v>887</v>
      </c>
      <c r="B137" s="288">
        <v>43957</v>
      </c>
      <c r="C137" s="289">
        <v>277</v>
      </c>
      <c r="D137" s="289"/>
      <c r="E137" s="286">
        <f t="shared" si="5"/>
        <v>277</v>
      </c>
      <c r="F137" s="286" t="e">
        <f t="shared" si="4"/>
        <v>#DIV/0!</v>
      </c>
    </row>
    <row r="138" ht="20.1" hidden="1" customHeight="1" spans="1:6">
      <c r="A138" s="291" t="s">
        <v>814</v>
      </c>
      <c r="B138" s="288">
        <v>2018</v>
      </c>
      <c r="C138" s="289"/>
      <c r="D138" s="289"/>
      <c r="E138" s="286">
        <f t="shared" si="5"/>
        <v>0</v>
      </c>
      <c r="F138" s="286" t="e">
        <f t="shared" si="4"/>
        <v>#DIV/0!</v>
      </c>
    </row>
    <row r="139" ht="20.1" hidden="1" customHeight="1" spans="1:6">
      <c r="A139" s="291" t="s">
        <v>888</v>
      </c>
      <c r="B139" s="288">
        <v>28480</v>
      </c>
      <c r="C139" s="289"/>
      <c r="D139" s="289"/>
      <c r="E139" s="286">
        <f t="shared" si="5"/>
        <v>0</v>
      </c>
      <c r="F139" s="286" t="e">
        <f t="shared" si="4"/>
        <v>#DIV/0!</v>
      </c>
    </row>
    <row r="140" ht="20.1" customHeight="1" spans="1:6">
      <c r="A140" s="291" t="s">
        <v>889</v>
      </c>
      <c r="B140" s="288">
        <v>13702</v>
      </c>
      <c r="C140" s="292">
        <f>SUM(C141:C151)</f>
        <v>0</v>
      </c>
      <c r="D140" s="292">
        <f>SUM(D141:D151)</f>
        <v>0</v>
      </c>
      <c r="E140" s="286">
        <f t="shared" si="5"/>
        <v>0</v>
      </c>
      <c r="F140" s="286" t="e">
        <f t="shared" si="4"/>
        <v>#DIV/0!</v>
      </c>
    </row>
    <row r="141" ht="20.1" hidden="1" customHeight="1" spans="1:6">
      <c r="A141" s="291" t="s">
        <v>805</v>
      </c>
      <c r="B141" s="288">
        <v>2010</v>
      </c>
      <c r="C141" s="289"/>
      <c r="D141" s="289"/>
      <c r="E141" s="286">
        <f t="shared" si="5"/>
        <v>0</v>
      </c>
      <c r="F141" s="286" t="e">
        <f t="shared" si="4"/>
        <v>#DIV/0!</v>
      </c>
    </row>
    <row r="142" ht="20.1" hidden="1" customHeight="1" spans="1:6">
      <c r="A142" s="291" t="s">
        <v>806</v>
      </c>
      <c r="B142" s="288">
        <v>290</v>
      </c>
      <c r="C142" s="289"/>
      <c r="D142" s="289"/>
      <c r="E142" s="286">
        <f t="shared" si="5"/>
        <v>0</v>
      </c>
      <c r="F142" s="286" t="e">
        <f t="shared" si="4"/>
        <v>#DIV/0!</v>
      </c>
    </row>
    <row r="143" ht="20.1" hidden="1" customHeight="1" spans="1:6">
      <c r="A143" s="291" t="s">
        <v>807</v>
      </c>
      <c r="B143" s="288">
        <v>0</v>
      </c>
      <c r="C143" s="289"/>
      <c r="D143" s="289"/>
      <c r="E143" s="286">
        <f t="shared" si="5"/>
        <v>0</v>
      </c>
      <c r="F143" s="286" t="e">
        <f t="shared" si="4"/>
        <v>#DIV/0!</v>
      </c>
    </row>
    <row r="144" ht="20.1" hidden="1" customHeight="1" spans="1:6">
      <c r="A144" s="291" t="s">
        <v>890</v>
      </c>
      <c r="B144" s="288">
        <v>67</v>
      </c>
      <c r="C144" s="289"/>
      <c r="D144" s="289"/>
      <c r="E144" s="286">
        <f t="shared" si="5"/>
        <v>0</v>
      </c>
      <c r="F144" s="286" t="e">
        <f t="shared" si="4"/>
        <v>#DIV/0!</v>
      </c>
    </row>
    <row r="145" ht="20.1" hidden="1" customHeight="1" spans="1:6">
      <c r="A145" s="291" t="s">
        <v>891</v>
      </c>
      <c r="B145" s="288">
        <v>3868</v>
      </c>
      <c r="C145" s="289"/>
      <c r="D145" s="289"/>
      <c r="E145" s="286">
        <f t="shared" si="5"/>
        <v>0</v>
      </c>
      <c r="F145" s="286" t="e">
        <f t="shared" si="4"/>
        <v>#DIV/0!</v>
      </c>
    </row>
    <row r="146" ht="20.1" hidden="1" customHeight="1" spans="1:6">
      <c r="A146" s="291" t="s">
        <v>892</v>
      </c>
      <c r="B146" s="288">
        <v>1342</v>
      </c>
      <c r="C146" s="289"/>
      <c r="D146" s="289"/>
      <c r="E146" s="286">
        <f t="shared" si="5"/>
        <v>0</v>
      </c>
      <c r="F146" s="286" t="e">
        <f t="shared" si="4"/>
        <v>#DIV/0!</v>
      </c>
    </row>
    <row r="147" ht="20.1" hidden="1" customHeight="1" spans="1:6">
      <c r="A147" s="291" t="s">
        <v>893</v>
      </c>
      <c r="B147" s="288">
        <v>399</v>
      </c>
      <c r="C147" s="289"/>
      <c r="D147" s="289"/>
      <c r="E147" s="286">
        <f t="shared" si="5"/>
        <v>0</v>
      </c>
      <c r="F147" s="286" t="e">
        <f t="shared" si="4"/>
        <v>#DIV/0!</v>
      </c>
    </row>
    <row r="148" ht="20.1" hidden="1" customHeight="1" spans="1:6">
      <c r="A148" s="291" t="s">
        <v>894</v>
      </c>
      <c r="B148" s="288">
        <v>0</v>
      </c>
      <c r="C148" s="289"/>
      <c r="D148" s="289"/>
      <c r="E148" s="286">
        <f t="shared" si="5"/>
        <v>0</v>
      </c>
      <c r="F148" s="286" t="e">
        <f t="shared" si="4"/>
        <v>#DIV/0!</v>
      </c>
    </row>
    <row r="149" ht="20.1" hidden="1" customHeight="1" spans="1:6">
      <c r="A149" s="291" t="s">
        <v>895</v>
      </c>
      <c r="B149" s="288">
        <v>236</v>
      </c>
      <c r="C149" s="289"/>
      <c r="D149" s="289"/>
      <c r="E149" s="286">
        <f t="shared" si="5"/>
        <v>0</v>
      </c>
      <c r="F149" s="286" t="e">
        <f t="shared" si="4"/>
        <v>#DIV/0!</v>
      </c>
    </row>
    <row r="150" ht="20.1" hidden="1" customHeight="1" spans="1:6">
      <c r="A150" s="291" t="s">
        <v>814</v>
      </c>
      <c r="B150" s="288">
        <v>213</v>
      </c>
      <c r="C150" s="289"/>
      <c r="D150" s="289"/>
      <c r="E150" s="286">
        <f t="shared" si="5"/>
        <v>0</v>
      </c>
      <c r="F150" s="286" t="e">
        <f t="shared" si="4"/>
        <v>#DIV/0!</v>
      </c>
    </row>
    <row r="151" ht="20.1" hidden="1" customHeight="1" spans="1:6">
      <c r="A151" s="291" t="s">
        <v>896</v>
      </c>
      <c r="B151" s="288">
        <v>5277</v>
      </c>
      <c r="C151" s="289"/>
      <c r="D151" s="289"/>
      <c r="E151" s="286">
        <f t="shared" si="5"/>
        <v>0</v>
      </c>
      <c r="F151" s="286" t="e">
        <f t="shared" si="4"/>
        <v>#DIV/0!</v>
      </c>
    </row>
    <row r="152" ht="20.1" customHeight="1" spans="1:6">
      <c r="A152" s="291" t="s">
        <v>897</v>
      </c>
      <c r="B152" s="288">
        <v>181951</v>
      </c>
      <c r="C152" s="292">
        <f>SUM(C153:C161)</f>
        <v>623</v>
      </c>
      <c r="D152" s="292">
        <f>SUM(D153:D161)</f>
        <v>0</v>
      </c>
      <c r="E152" s="286">
        <f t="shared" si="5"/>
        <v>623</v>
      </c>
      <c r="F152" s="286" t="e">
        <f t="shared" si="4"/>
        <v>#DIV/0!</v>
      </c>
    </row>
    <row r="153" ht="20.1" hidden="1" customHeight="1" spans="1:6">
      <c r="A153" s="291" t="s">
        <v>805</v>
      </c>
      <c r="B153" s="288">
        <v>127444</v>
      </c>
      <c r="C153" s="289">
        <v>568</v>
      </c>
      <c r="D153" s="289"/>
      <c r="E153" s="286">
        <f t="shared" si="5"/>
        <v>568</v>
      </c>
      <c r="F153" s="286" t="e">
        <f t="shared" si="4"/>
        <v>#DIV/0!</v>
      </c>
    </row>
    <row r="154" ht="20.1" hidden="1" customHeight="1" spans="1:6">
      <c r="A154" s="291" t="s">
        <v>806</v>
      </c>
      <c r="B154" s="288">
        <v>23406</v>
      </c>
      <c r="C154" s="289"/>
      <c r="D154" s="289"/>
      <c r="E154" s="286">
        <f t="shared" si="5"/>
        <v>0</v>
      </c>
      <c r="F154" s="286" t="e">
        <f t="shared" si="4"/>
        <v>#DIV/0!</v>
      </c>
    </row>
    <row r="155" ht="20.1" hidden="1" customHeight="1" spans="1:6">
      <c r="A155" s="291" t="s">
        <v>807</v>
      </c>
      <c r="B155" s="288">
        <v>87</v>
      </c>
      <c r="C155" s="289">
        <v>20</v>
      </c>
      <c r="D155" s="289"/>
      <c r="E155" s="286">
        <f t="shared" si="5"/>
        <v>20</v>
      </c>
      <c r="F155" s="286" t="e">
        <f t="shared" si="4"/>
        <v>#DIV/0!</v>
      </c>
    </row>
    <row r="156" ht="20.1" hidden="1" customHeight="1" spans="1:6">
      <c r="A156" s="291" t="s">
        <v>898</v>
      </c>
      <c r="B156" s="288">
        <v>12020</v>
      </c>
      <c r="C156" s="289">
        <v>3</v>
      </c>
      <c r="D156" s="289"/>
      <c r="E156" s="286">
        <f t="shared" si="5"/>
        <v>3</v>
      </c>
      <c r="F156" s="286" t="e">
        <f t="shared" si="4"/>
        <v>#DIV/0!</v>
      </c>
    </row>
    <row r="157" ht="20.1" hidden="1" customHeight="1" spans="1:6">
      <c r="A157" s="291" t="s">
        <v>899</v>
      </c>
      <c r="B157" s="288">
        <v>5825</v>
      </c>
      <c r="C157" s="289"/>
      <c r="D157" s="289"/>
      <c r="E157" s="286">
        <f t="shared" si="5"/>
        <v>0</v>
      </c>
      <c r="F157" s="286" t="e">
        <f t="shared" si="4"/>
        <v>#DIV/0!</v>
      </c>
    </row>
    <row r="158" ht="20.1" hidden="1" customHeight="1" spans="1:6">
      <c r="A158" s="291" t="s">
        <v>900</v>
      </c>
      <c r="B158" s="288">
        <v>2831</v>
      </c>
      <c r="C158" s="289">
        <v>2</v>
      </c>
      <c r="D158" s="289"/>
      <c r="E158" s="286">
        <f t="shared" si="5"/>
        <v>2</v>
      </c>
      <c r="F158" s="286" t="e">
        <f t="shared" si="4"/>
        <v>#DIV/0!</v>
      </c>
    </row>
    <row r="159" ht="20.1" hidden="1" customHeight="1" spans="1:6">
      <c r="A159" s="291" t="s">
        <v>847</v>
      </c>
      <c r="B159" s="288">
        <v>2082</v>
      </c>
      <c r="C159" s="289"/>
      <c r="D159" s="289"/>
      <c r="E159" s="286">
        <f t="shared" si="5"/>
        <v>0</v>
      </c>
      <c r="F159" s="286" t="e">
        <f t="shared" si="4"/>
        <v>#DIV/0!</v>
      </c>
    </row>
    <row r="160" ht="20.1" hidden="1" customHeight="1" spans="1:6">
      <c r="A160" s="291" t="s">
        <v>814</v>
      </c>
      <c r="B160" s="288">
        <v>1767</v>
      </c>
      <c r="C160" s="289"/>
      <c r="D160" s="289"/>
      <c r="E160" s="286">
        <f t="shared" si="5"/>
        <v>0</v>
      </c>
      <c r="F160" s="286" t="e">
        <f t="shared" si="4"/>
        <v>#DIV/0!</v>
      </c>
    </row>
    <row r="161" ht="20.1" hidden="1" customHeight="1" spans="1:6">
      <c r="A161" s="291" t="s">
        <v>901</v>
      </c>
      <c r="B161" s="288">
        <v>6489</v>
      </c>
      <c r="C161" s="289">
        <v>30</v>
      </c>
      <c r="D161" s="289"/>
      <c r="E161" s="286">
        <f t="shared" si="5"/>
        <v>30</v>
      </c>
      <c r="F161" s="286" t="e">
        <f t="shared" si="4"/>
        <v>#DIV/0!</v>
      </c>
    </row>
    <row r="162" ht="20.1" customHeight="1" spans="1:6">
      <c r="A162" s="291" t="s">
        <v>902</v>
      </c>
      <c r="B162" s="288">
        <v>160359</v>
      </c>
      <c r="C162" s="292">
        <f>SUM(C163:C174)</f>
        <v>220</v>
      </c>
      <c r="D162" s="292">
        <f>SUM(D163:D174)</f>
        <v>0</v>
      </c>
      <c r="E162" s="286">
        <f t="shared" si="5"/>
        <v>220</v>
      </c>
      <c r="F162" s="286" t="e">
        <f t="shared" si="4"/>
        <v>#DIV/0!</v>
      </c>
    </row>
    <row r="163" ht="20.1" hidden="1" customHeight="1" spans="1:6">
      <c r="A163" s="291" t="s">
        <v>805</v>
      </c>
      <c r="B163" s="288">
        <v>26460</v>
      </c>
      <c r="C163" s="289">
        <v>191</v>
      </c>
      <c r="D163" s="289"/>
      <c r="E163" s="286">
        <f t="shared" si="5"/>
        <v>191</v>
      </c>
      <c r="F163" s="286" t="e">
        <f t="shared" si="4"/>
        <v>#DIV/0!</v>
      </c>
    </row>
    <row r="164" ht="20.1" hidden="1" customHeight="1" spans="1:6">
      <c r="A164" s="291" t="s">
        <v>806</v>
      </c>
      <c r="B164" s="288">
        <v>17047</v>
      </c>
      <c r="C164" s="289">
        <v>21</v>
      </c>
      <c r="D164" s="289"/>
      <c r="E164" s="286">
        <f t="shared" si="5"/>
        <v>21</v>
      </c>
      <c r="F164" s="286" t="e">
        <f t="shared" si="4"/>
        <v>#DIV/0!</v>
      </c>
    </row>
    <row r="165" ht="20.1" hidden="1" customHeight="1" spans="1:6">
      <c r="A165" s="291" t="s">
        <v>807</v>
      </c>
      <c r="B165" s="288">
        <v>690</v>
      </c>
      <c r="C165" s="289"/>
      <c r="D165" s="289"/>
      <c r="E165" s="286">
        <f t="shared" si="5"/>
        <v>0</v>
      </c>
      <c r="F165" s="286" t="e">
        <f t="shared" si="4"/>
        <v>#DIV/0!</v>
      </c>
    </row>
    <row r="166" ht="24.75" hidden="1" spans="1:6">
      <c r="A166" s="291" t="s">
        <v>903</v>
      </c>
      <c r="B166" s="288">
        <v>230</v>
      </c>
      <c r="C166" s="289"/>
      <c r="D166" s="289"/>
      <c r="E166" s="286">
        <f t="shared" si="5"/>
        <v>0</v>
      </c>
      <c r="F166" s="286" t="e">
        <f t="shared" si="4"/>
        <v>#DIV/0!</v>
      </c>
    </row>
    <row r="167" ht="20.1" hidden="1" customHeight="1" spans="1:6">
      <c r="A167" s="291" t="s">
        <v>904</v>
      </c>
      <c r="B167" s="288">
        <v>200</v>
      </c>
      <c r="C167" s="289"/>
      <c r="D167" s="289"/>
      <c r="E167" s="286">
        <f t="shared" si="5"/>
        <v>0</v>
      </c>
      <c r="F167" s="286" t="e">
        <f t="shared" si="4"/>
        <v>#DIV/0!</v>
      </c>
    </row>
    <row r="168" ht="20.1" hidden="1" customHeight="1" spans="1:6">
      <c r="A168" s="291" t="s">
        <v>905</v>
      </c>
      <c r="B168" s="288">
        <v>15728</v>
      </c>
      <c r="C168" s="289">
        <v>3</v>
      </c>
      <c r="D168" s="289"/>
      <c r="E168" s="286">
        <f t="shared" si="5"/>
        <v>3</v>
      </c>
      <c r="F168" s="286" t="e">
        <f t="shared" si="4"/>
        <v>#DIV/0!</v>
      </c>
    </row>
    <row r="169" ht="20.1" hidden="1" customHeight="1" spans="1:6">
      <c r="A169" s="291" t="s">
        <v>906</v>
      </c>
      <c r="B169" s="288">
        <v>6520</v>
      </c>
      <c r="C169" s="289"/>
      <c r="D169" s="289"/>
      <c r="E169" s="286">
        <f t="shared" si="5"/>
        <v>0</v>
      </c>
      <c r="F169" s="286" t="e">
        <f t="shared" si="4"/>
        <v>#DIV/0!</v>
      </c>
    </row>
    <row r="170" ht="20.1" hidden="1" customHeight="1" spans="1:6">
      <c r="A170" s="291" t="s">
        <v>907</v>
      </c>
      <c r="B170" s="288">
        <v>12</v>
      </c>
      <c r="C170" s="289">
        <v>0</v>
      </c>
      <c r="D170" s="289"/>
      <c r="E170" s="286">
        <f t="shared" si="5"/>
        <v>0</v>
      </c>
      <c r="F170" s="286" t="e">
        <f t="shared" si="4"/>
        <v>#DIV/0!</v>
      </c>
    </row>
    <row r="171" ht="20.1" hidden="1" customHeight="1" spans="1:6">
      <c r="A171" s="291" t="s">
        <v>908</v>
      </c>
      <c r="B171" s="288">
        <v>2090</v>
      </c>
      <c r="C171" s="289">
        <v>5</v>
      </c>
      <c r="D171" s="289"/>
      <c r="E171" s="286">
        <f t="shared" si="5"/>
        <v>5</v>
      </c>
      <c r="F171" s="286" t="e">
        <f t="shared" si="4"/>
        <v>#DIV/0!</v>
      </c>
    </row>
    <row r="172" ht="20.1" hidden="1" customHeight="1" spans="1:6">
      <c r="A172" s="291" t="s">
        <v>847</v>
      </c>
      <c r="B172" s="288">
        <v>148</v>
      </c>
      <c r="C172" s="289"/>
      <c r="D172" s="289"/>
      <c r="E172" s="286">
        <f t="shared" si="5"/>
        <v>0</v>
      </c>
      <c r="F172" s="286" t="e">
        <f t="shared" si="4"/>
        <v>#DIV/0!</v>
      </c>
    </row>
    <row r="173" ht="20.1" hidden="1" customHeight="1" spans="1:6">
      <c r="A173" s="291" t="s">
        <v>814</v>
      </c>
      <c r="B173" s="288">
        <v>35480</v>
      </c>
      <c r="C173" s="289"/>
      <c r="D173" s="289"/>
      <c r="E173" s="286">
        <f t="shared" si="5"/>
        <v>0</v>
      </c>
      <c r="F173" s="286" t="e">
        <f t="shared" si="4"/>
        <v>#DIV/0!</v>
      </c>
    </row>
    <row r="174" ht="24.75" hidden="1" spans="1:6">
      <c r="A174" s="291" t="s">
        <v>909</v>
      </c>
      <c r="B174" s="288">
        <v>55754</v>
      </c>
      <c r="C174" s="289"/>
      <c r="D174" s="289"/>
      <c r="E174" s="286">
        <f t="shared" si="5"/>
        <v>0</v>
      </c>
      <c r="F174" s="286" t="e">
        <f t="shared" si="4"/>
        <v>#DIV/0!</v>
      </c>
    </row>
    <row r="175" ht="20.1" customHeight="1" spans="1:6">
      <c r="A175" s="291" t="s">
        <v>910</v>
      </c>
      <c r="B175" s="288">
        <v>15771</v>
      </c>
      <c r="C175" s="292">
        <f>SUM(C176:C181)</f>
        <v>63</v>
      </c>
      <c r="D175" s="292">
        <f>SUM(D176:D181)</f>
        <v>0</v>
      </c>
      <c r="E175" s="286">
        <f t="shared" si="5"/>
        <v>63</v>
      </c>
      <c r="F175" s="286" t="e">
        <f t="shared" si="4"/>
        <v>#DIV/0!</v>
      </c>
    </row>
    <row r="176" ht="20.1" hidden="1" customHeight="1" spans="1:6">
      <c r="A176" s="291" t="s">
        <v>805</v>
      </c>
      <c r="B176" s="288">
        <v>5078</v>
      </c>
      <c r="C176" s="289">
        <v>16</v>
      </c>
      <c r="D176" s="289"/>
      <c r="E176" s="286">
        <f t="shared" si="5"/>
        <v>16</v>
      </c>
      <c r="F176" s="286" t="e">
        <f t="shared" si="4"/>
        <v>#DIV/0!</v>
      </c>
    </row>
    <row r="177" ht="20.1" hidden="1" customHeight="1" spans="1:6">
      <c r="A177" s="291" t="s">
        <v>806</v>
      </c>
      <c r="B177" s="288">
        <v>3172</v>
      </c>
      <c r="C177" s="289">
        <v>9</v>
      </c>
      <c r="D177" s="289"/>
      <c r="E177" s="286">
        <f t="shared" si="5"/>
        <v>9</v>
      </c>
      <c r="F177" s="286" t="e">
        <f t="shared" si="4"/>
        <v>#DIV/0!</v>
      </c>
    </row>
    <row r="178" ht="20.1" hidden="1" customHeight="1" spans="1:6">
      <c r="A178" s="291" t="s">
        <v>807</v>
      </c>
      <c r="B178" s="288">
        <v>2</v>
      </c>
      <c r="C178" s="289">
        <v>0</v>
      </c>
      <c r="D178" s="289"/>
      <c r="E178" s="286">
        <f t="shared" si="5"/>
        <v>0</v>
      </c>
      <c r="F178" s="286" t="e">
        <f t="shared" si="4"/>
        <v>#DIV/0!</v>
      </c>
    </row>
    <row r="179" ht="20.1" hidden="1" customHeight="1" spans="1:6">
      <c r="A179" s="291" t="s">
        <v>911</v>
      </c>
      <c r="B179" s="288">
        <v>5475</v>
      </c>
      <c r="C179" s="289">
        <v>35</v>
      </c>
      <c r="D179" s="289"/>
      <c r="E179" s="286">
        <f t="shared" si="5"/>
        <v>35</v>
      </c>
      <c r="F179" s="286" t="e">
        <f t="shared" si="4"/>
        <v>#DIV/0!</v>
      </c>
    </row>
    <row r="180" ht="20.1" hidden="1" customHeight="1" spans="1:6">
      <c r="A180" s="291" t="s">
        <v>814</v>
      </c>
      <c r="B180" s="288">
        <v>0</v>
      </c>
      <c r="C180" s="289">
        <v>0</v>
      </c>
      <c r="D180" s="289"/>
      <c r="E180" s="286">
        <f t="shared" si="5"/>
        <v>0</v>
      </c>
      <c r="F180" s="286" t="e">
        <f t="shared" si="4"/>
        <v>#DIV/0!</v>
      </c>
    </row>
    <row r="181" ht="20.1" hidden="1" customHeight="1" spans="1:6">
      <c r="A181" s="291" t="s">
        <v>912</v>
      </c>
      <c r="B181" s="288">
        <v>2044</v>
      </c>
      <c r="C181" s="289">
        <v>3</v>
      </c>
      <c r="D181" s="289"/>
      <c r="E181" s="286">
        <f t="shared" si="5"/>
        <v>3</v>
      </c>
      <c r="F181" s="286" t="e">
        <f t="shared" si="4"/>
        <v>#DIV/0!</v>
      </c>
    </row>
    <row r="182" ht="20.1" customHeight="1" spans="1:6">
      <c r="A182" s="291" t="s">
        <v>913</v>
      </c>
      <c r="B182" s="288">
        <v>8996</v>
      </c>
      <c r="C182" s="292">
        <f>SUM(C183:C188)</f>
        <v>25</v>
      </c>
      <c r="D182" s="292">
        <f>SUM(D183:D188)</f>
        <v>0</v>
      </c>
      <c r="E182" s="286">
        <f t="shared" si="5"/>
        <v>25</v>
      </c>
      <c r="F182" s="286" t="e">
        <f t="shared" si="4"/>
        <v>#DIV/0!</v>
      </c>
    </row>
    <row r="183" ht="20.1" hidden="1" customHeight="1" spans="1:6">
      <c r="A183" s="291" t="s">
        <v>805</v>
      </c>
      <c r="B183" s="288">
        <v>2287</v>
      </c>
      <c r="C183" s="289">
        <v>23</v>
      </c>
      <c r="D183" s="289"/>
      <c r="E183" s="286">
        <f t="shared" si="5"/>
        <v>23</v>
      </c>
      <c r="F183" s="286" t="e">
        <f t="shared" si="4"/>
        <v>#DIV/0!</v>
      </c>
    </row>
    <row r="184" ht="20.1" hidden="1" customHeight="1" spans="1:6">
      <c r="A184" s="291" t="s">
        <v>806</v>
      </c>
      <c r="B184" s="288">
        <v>1460</v>
      </c>
      <c r="C184" s="289">
        <v>2</v>
      </c>
      <c r="D184" s="289"/>
      <c r="E184" s="286">
        <f t="shared" si="5"/>
        <v>2</v>
      </c>
      <c r="F184" s="286" t="e">
        <f t="shared" si="4"/>
        <v>#DIV/0!</v>
      </c>
    </row>
    <row r="185" ht="20.1" hidden="1" customHeight="1" spans="1:6">
      <c r="A185" s="291" t="s">
        <v>807</v>
      </c>
      <c r="B185" s="288">
        <v>0</v>
      </c>
      <c r="C185" s="289">
        <v>0</v>
      </c>
      <c r="D185" s="289"/>
      <c r="E185" s="286">
        <f t="shared" si="5"/>
        <v>0</v>
      </c>
      <c r="F185" s="286" t="e">
        <f t="shared" si="4"/>
        <v>#DIV/0!</v>
      </c>
    </row>
    <row r="186" ht="20.1" hidden="1" customHeight="1" spans="1:6">
      <c r="A186" s="291" t="s">
        <v>914</v>
      </c>
      <c r="B186" s="288">
        <v>4004</v>
      </c>
      <c r="C186" s="289"/>
      <c r="D186" s="289"/>
      <c r="E186" s="286">
        <f t="shared" si="5"/>
        <v>0</v>
      </c>
      <c r="F186" s="286" t="e">
        <f t="shared" si="4"/>
        <v>#DIV/0!</v>
      </c>
    </row>
    <row r="187" ht="20.1" hidden="1" customHeight="1" spans="1:6">
      <c r="A187" s="291" t="s">
        <v>814</v>
      </c>
      <c r="B187" s="288">
        <v>0</v>
      </c>
      <c r="C187" s="289"/>
      <c r="D187" s="289"/>
      <c r="E187" s="286">
        <f t="shared" si="5"/>
        <v>0</v>
      </c>
      <c r="F187" s="286" t="e">
        <f t="shared" si="4"/>
        <v>#DIV/0!</v>
      </c>
    </row>
    <row r="188" ht="20.1" hidden="1" customHeight="1" spans="1:6">
      <c r="A188" s="291" t="s">
        <v>915</v>
      </c>
      <c r="B188" s="288">
        <v>1245</v>
      </c>
      <c r="C188" s="289"/>
      <c r="D188" s="289"/>
      <c r="E188" s="286">
        <f t="shared" si="5"/>
        <v>0</v>
      </c>
      <c r="F188" s="286" t="e">
        <f t="shared" si="4"/>
        <v>#DIV/0!</v>
      </c>
    </row>
    <row r="189" ht="20.1" customHeight="1" spans="1:6">
      <c r="A189" s="291" t="s">
        <v>916</v>
      </c>
      <c r="B189" s="288">
        <v>9765</v>
      </c>
      <c r="C189" s="292">
        <f>SUM(C190:C197)</f>
        <v>0</v>
      </c>
      <c r="D189" s="292">
        <f>SUM(D190:D197)</f>
        <v>0</v>
      </c>
      <c r="E189" s="286">
        <f t="shared" si="5"/>
        <v>0</v>
      </c>
      <c r="F189" s="286" t="e">
        <f t="shared" si="4"/>
        <v>#DIV/0!</v>
      </c>
    </row>
    <row r="190" ht="20.1" hidden="1" customHeight="1" spans="1:6">
      <c r="A190" s="291" t="s">
        <v>805</v>
      </c>
      <c r="B190" s="288">
        <v>3890</v>
      </c>
      <c r="C190" s="289"/>
      <c r="D190" s="289"/>
      <c r="E190" s="286"/>
      <c r="F190" s="286"/>
    </row>
    <row r="191" ht="20.1" hidden="1" customHeight="1" spans="1:6">
      <c r="A191" s="291" t="s">
        <v>806</v>
      </c>
      <c r="B191" s="288">
        <v>2403</v>
      </c>
      <c r="C191" s="289"/>
      <c r="D191" s="289"/>
      <c r="E191" s="286"/>
      <c r="F191" s="286"/>
    </row>
    <row r="192" ht="20.1" hidden="1" customHeight="1" spans="1:6">
      <c r="A192" s="291" t="s">
        <v>807</v>
      </c>
      <c r="B192" s="288">
        <v>12</v>
      </c>
      <c r="C192" s="289"/>
      <c r="D192" s="289"/>
      <c r="E192" s="286"/>
      <c r="F192" s="286"/>
    </row>
    <row r="193" ht="20.1" hidden="1" customHeight="1" spans="1:6">
      <c r="A193" s="291" t="s">
        <v>917</v>
      </c>
      <c r="B193" s="288">
        <v>26</v>
      </c>
      <c r="C193" s="289"/>
      <c r="D193" s="289"/>
      <c r="E193" s="286"/>
      <c r="F193" s="286"/>
    </row>
    <row r="194" ht="20.1" hidden="1" customHeight="1" spans="1:6">
      <c r="A194" s="291" t="s">
        <v>918</v>
      </c>
      <c r="B194" s="288">
        <v>1670</v>
      </c>
      <c r="C194" s="289"/>
      <c r="D194" s="289"/>
      <c r="E194" s="286"/>
      <c r="F194" s="286"/>
    </row>
    <row r="195" ht="20.1" hidden="1" customHeight="1" spans="1:6">
      <c r="A195" s="291" t="s">
        <v>919</v>
      </c>
      <c r="B195" s="288">
        <v>1068</v>
      </c>
      <c r="C195" s="289"/>
      <c r="D195" s="289"/>
      <c r="E195" s="286"/>
      <c r="F195" s="286"/>
    </row>
    <row r="196" ht="20.1" hidden="1" customHeight="1" spans="1:6">
      <c r="A196" s="291" t="s">
        <v>814</v>
      </c>
      <c r="B196" s="288">
        <v>0</v>
      </c>
      <c r="C196" s="289"/>
      <c r="D196" s="289"/>
      <c r="E196" s="286"/>
      <c r="F196" s="286"/>
    </row>
    <row r="197" ht="20.1" hidden="1" customHeight="1" spans="1:6">
      <c r="A197" s="291" t="s">
        <v>920</v>
      </c>
      <c r="B197" s="288">
        <v>696</v>
      </c>
      <c r="C197" s="289"/>
      <c r="D197" s="289"/>
      <c r="E197" s="286"/>
      <c r="F197" s="286"/>
    </row>
    <row r="198" ht="20.1" customHeight="1" spans="1:6">
      <c r="A198" s="291" t="s">
        <v>921</v>
      </c>
      <c r="B198" s="288">
        <v>38211</v>
      </c>
      <c r="C198" s="292">
        <f>SUM(C199:C203)</f>
        <v>240</v>
      </c>
      <c r="D198" s="292">
        <f>SUM(D199:D203)</f>
        <v>0</v>
      </c>
      <c r="E198" s="286">
        <f t="shared" si="5"/>
        <v>240</v>
      </c>
      <c r="F198" s="286" t="e">
        <f t="shared" si="4"/>
        <v>#DIV/0!</v>
      </c>
    </row>
    <row r="199" ht="20.1" hidden="1" customHeight="1" spans="1:6">
      <c r="A199" s="291" t="s">
        <v>805</v>
      </c>
      <c r="B199" s="288">
        <v>14197</v>
      </c>
      <c r="C199" s="289">
        <v>142</v>
      </c>
      <c r="D199" s="289"/>
      <c r="E199" s="286">
        <f t="shared" si="5"/>
        <v>142</v>
      </c>
      <c r="F199" s="286" t="e">
        <f t="shared" ref="F199:F262" si="6">E199/D199</f>
        <v>#DIV/0!</v>
      </c>
    </row>
    <row r="200" ht="20.1" hidden="1" customHeight="1" spans="1:6">
      <c r="A200" s="291" t="s">
        <v>806</v>
      </c>
      <c r="B200" s="288">
        <v>3842</v>
      </c>
      <c r="C200" s="289">
        <v>4</v>
      </c>
      <c r="D200" s="289"/>
      <c r="E200" s="286">
        <f t="shared" ref="E200:E263" si="7">C200-D200</f>
        <v>4</v>
      </c>
      <c r="F200" s="286" t="e">
        <f t="shared" si="6"/>
        <v>#DIV/0!</v>
      </c>
    </row>
    <row r="201" ht="20.1" hidden="1" customHeight="1" spans="1:6">
      <c r="A201" s="291" t="s">
        <v>807</v>
      </c>
      <c r="B201" s="288">
        <v>4</v>
      </c>
      <c r="C201" s="289">
        <v>0</v>
      </c>
      <c r="D201" s="289"/>
      <c r="E201" s="286">
        <f t="shared" si="7"/>
        <v>0</v>
      </c>
      <c r="F201" s="286" t="e">
        <f t="shared" si="6"/>
        <v>#DIV/0!</v>
      </c>
    </row>
    <row r="202" ht="20.1" hidden="1" customHeight="1" spans="1:6">
      <c r="A202" s="291" t="s">
        <v>922</v>
      </c>
      <c r="B202" s="288">
        <v>17848</v>
      </c>
      <c r="C202" s="289">
        <v>40</v>
      </c>
      <c r="D202" s="289"/>
      <c r="E202" s="286">
        <f t="shared" si="7"/>
        <v>40</v>
      </c>
      <c r="F202" s="286" t="e">
        <f t="shared" si="6"/>
        <v>#DIV/0!</v>
      </c>
    </row>
    <row r="203" ht="20.1" hidden="1" customHeight="1" spans="1:6">
      <c r="A203" s="291" t="s">
        <v>923</v>
      </c>
      <c r="B203" s="288">
        <v>2320</v>
      </c>
      <c r="C203" s="289">
        <v>54</v>
      </c>
      <c r="D203" s="289"/>
      <c r="E203" s="286">
        <f t="shared" si="7"/>
        <v>54</v>
      </c>
      <c r="F203" s="286" t="e">
        <f t="shared" si="6"/>
        <v>#DIV/0!</v>
      </c>
    </row>
    <row r="204" ht="20.1" customHeight="1" spans="1:6">
      <c r="A204" s="291" t="s">
        <v>924</v>
      </c>
      <c r="B204" s="288">
        <v>26609</v>
      </c>
      <c r="C204" s="292">
        <f>SUM(C205:C210)</f>
        <v>68</v>
      </c>
      <c r="D204" s="292">
        <f>SUM(D205:D210)</f>
        <v>0</v>
      </c>
      <c r="E204" s="286">
        <f t="shared" si="7"/>
        <v>68</v>
      </c>
      <c r="F204" s="286" t="e">
        <f t="shared" si="6"/>
        <v>#DIV/0!</v>
      </c>
    </row>
    <row r="205" ht="20.1" hidden="1" customHeight="1" spans="1:6">
      <c r="A205" s="291" t="s">
        <v>805</v>
      </c>
      <c r="B205" s="288">
        <v>16059</v>
      </c>
      <c r="C205" s="289">
        <v>55</v>
      </c>
      <c r="D205" s="289"/>
      <c r="E205" s="286">
        <f t="shared" si="7"/>
        <v>55</v>
      </c>
      <c r="F205" s="286" t="e">
        <f t="shared" si="6"/>
        <v>#DIV/0!</v>
      </c>
    </row>
    <row r="206" ht="20.1" hidden="1" customHeight="1" spans="1:6">
      <c r="A206" s="291" t="s">
        <v>806</v>
      </c>
      <c r="B206" s="288">
        <v>7179</v>
      </c>
      <c r="C206" s="289">
        <v>10</v>
      </c>
      <c r="D206" s="289"/>
      <c r="E206" s="286">
        <f t="shared" si="7"/>
        <v>10</v>
      </c>
      <c r="F206" s="286" t="e">
        <f t="shared" si="6"/>
        <v>#DIV/0!</v>
      </c>
    </row>
    <row r="207" ht="20.1" hidden="1" customHeight="1" spans="1:6">
      <c r="A207" s="291" t="s">
        <v>807</v>
      </c>
      <c r="B207" s="288">
        <v>37</v>
      </c>
      <c r="C207" s="289">
        <v>0</v>
      </c>
      <c r="D207" s="289"/>
      <c r="E207" s="286">
        <f t="shared" si="7"/>
        <v>0</v>
      </c>
      <c r="F207" s="286" t="e">
        <f t="shared" si="6"/>
        <v>#DIV/0!</v>
      </c>
    </row>
    <row r="208" ht="20.1" hidden="1" customHeight="1" spans="1:6">
      <c r="A208" s="291" t="s">
        <v>819</v>
      </c>
      <c r="B208" s="288">
        <v>865</v>
      </c>
      <c r="C208" s="289"/>
      <c r="D208" s="289"/>
      <c r="E208" s="286">
        <f t="shared" si="7"/>
        <v>0</v>
      </c>
      <c r="F208" s="286" t="e">
        <f t="shared" si="6"/>
        <v>#DIV/0!</v>
      </c>
    </row>
    <row r="209" ht="20.1" hidden="1" customHeight="1" spans="1:6">
      <c r="A209" s="291" t="s">
        <v>814</v>
      </c>
      <c r="B209" s="288">
        <v>0</v>
      </c>
      <c r="C209" s="289">
        <v>0</v>
      </c>
      <c r="D209" s="289"/>
      <c r="E209" s="286">
        <f t="shared" si="7"/>
        <v>0</v>
      </c>
      <c r="F209" s="286" t="e">
        <f t="shared" si="6"/>
        <v>#DIV/0!</v>
      </c>
    </row>
    <row r="210" ht="20.1" hidden="1" customHeight="1" spans="1:6">
      <c r="A210" s="291" t="s">
        <v>925</v>
      </c>
      <c r="B210" s="288">
        <v>2469</v>
      </c>
      <c r="C210" s="289">
        <v>3</v>
      </c>
      <c r="D210" s="289"/>
      <c r="E210" s="286">
        <f t="shared" si="7"/>
        <v>3</v>
      </c>
      <c r="F210" s="286" t="e">
        <f t="shared" si="6"/>
        <v>#DIV/0!</v>
      </c>
    </row>
    <row r="211" ht="20.1" customHeight="1" spans="1:6">
      <c r="A211" s="291" t="s">
        <v>926</v>
      </c>
      <c r="B211" s="288">
        <v>70917</v>
      </c>
      <c r="C211" s="292">
        <f>SUM(C212:C218)</f>
        <v>208</v>
      </c>
      <c r="D211" s="292">
        <f>SUM(D212:D218)</f>
        <v>0</v>
      </c>
      <c r="E211" s="286">
        <f t="shared" si="7"/>
        <v>208</v>
      </c>
      <c r="F211" s="286" t="e">
        <f t="shared" si="6"/>
        <v>#DIV/0!</v>
      </c>
    </row>
    <row r="212" ht="20.1" hidden="1" customHeight="1" spans="1:6">
      <c r="A212" s="291" t="s">
        <v>805</v>
      </c>
      <c r="B212" s="288">
        <v>33288</v>
      </c>
      <c r="C212" s="289">
        <v>176</v>
      </c>
      <c r="D212" s="289"/>
      <c r="E212" s="286">
        <f t="shared" si="7"/>
        <v>176</v>
      </c>
      <c r="F212" s="286" t="e">
        <f t="shared" si="6"/>
        <v>#DIV/0!</v>
      </c>
    </row>
    <row r="213" ht="20.1" hidden="1" customHeight="1" spans="1:6">
      <c r="A213" s="291" t="s">
        <v>806</v>
      </c>
      <c r="B213" s="288">
        <v>17357</v>
      </c>
      <c r="C213" s="289">
        <v>28</v>
      </c>
      <c r="D213" s="289"/>
      <c r="E213" s="286">
        <f t="shared" si="7"/>
        <v>28</v>
      </c>
      <c r="F213" s="286" t="e">
        <f t="shared" si="6"/>
        <v>#DIV/0!</v>
      </c>
    </row>
    <row r="214" ht="20.1" hidden="1" customHeight="1" spans="1:6">
      <c r="A214" s="291" t="s">
        <v>807</v>
      </c>
      <c r="B214" s="288">
        <v>37</v>
      </c>
      <c r="C214" s="289">
        <v>0</v>
      </c>
      <c r="D214" s="289"/>
      <c r="E214" s="286">
        <f t="shared" si="7"/>
        <v>0</v>
      </c>
      <c r="F214" s="286" t="e">
        <f t="shared" si="6"/>
        <v>#DIV/0!</v>
      </c>
    </row>
    <row r="215" ht="20.1" hidden="1" customHeight="1" spans="1:6">
      <c r="A215" s="291" t="s">
        <v>927</v>
      </c>
      <c r="B215" s="288">
        <v>177</v>
      </c>
      <c r="C215" s="289"/>
      <c r="D215" s="289"/>
      <c r="E215" s="286">
        <f t="shared" si="7"/>
        <v>0</v>
      </c>
      <c r="F215" s="286"/>
    </row>
    <row r="216" ht="20.1" hidden="1" customHeight="1" spans="1:6">
      <c r="A216" s="291" t="s">
        <v>928</v>
      </c>
      <c r="B216" s="288">
        <v>168</v>
      </c>
      <c r="C216" s="289"/>
      <c r="D216" s="289"/>
      <c r="E216" s="286">
        <f t="shared" si="7"/>
        <v>0</v>
      </c>
      <c r="F216" s="286"/>
    </row>
    <row r="217" ht="20.1" hidden="1" customHeight="1" spans="1:6">
      <c r="A217" s="291" t="s">
        <v>814</v>
      </c>
      <c r="B217" s="288">
        <v>1505</v>
      </c>
      <c r="C217" s="289"/>
      <c r="D217" s="289"/>
      <c r="E217" s="286">
        <f t="shared" si="7"/>
        <v>0</v>
      </c>
      <c r="F217" s="286"/>
    </row>
    <row r="218" ht="20.1" hidden="1" customHeight="1" spans="1:6">
      <c r="A218" s="291" t="s">
        <v>929</v>
      </c>
      <c r="B218" s="288">
        <v>18385</v>
      </c>
      <c r="C218" s="289">
        <v>4</v>
      </c>
      <c r="D218" s="289"/>
      <c r="E218" s="286">
        <f t="shared" si="7"/>
        <v>4</v>
      </c>
      <c r="F218" s="286" t="e">
        <f t="shared" si="6"/>
        <v>#DIV/0!</v>
      </c>
    </row>
    <row r="219" ht="20.1" customHeight="1" spans="1:6">
      <c r="A219" s="291" t="s">
        <v>930</v>
      </c>
      <c r="B219" s="288">
        <v>356665</v>
      </c>
      <c r="C219" s="292">
        <f>SUM(C220:C225)</f>
        <v>1273</v>
      </c>
      <c r="D219" s="292">
        <f>SUM(D220:D225)</f>
        <v>0</v>
      </c>
      <c r="E219" s="286">
        <f t="shared" si="7"/>
        <v>1273</v>
      </c>
      <c r="F219" s="286" t="e">
        <f t="shared" si="6"/>
        <v>#DIV/0!</v>
      </c>
    </row>
    <row r="220" ht="20.1" hidden="1" customHeight="1" spans="1:6">
      <c r="A220" s="291" t="s">
        <v>805</v>
      </c>
      <c r="B220" s="288">
        <v>168788</v>
      </c>
      <c r="C220" s="289">
        <v>639</v>
      </c>
      <c r="D220" s="289"/>
      <c r="E220" s="286">
        <f t="shared" si="7"/>
        <v>639</v>
      </c>
      <c r="F220" s="286" t="e">
        <f t="shared" si="6"/>
        <v>#DIV/0!</v>
      </c>
    </row>
    <row r="221" ht="20.1" hidden="1" customHeight="1" spans="1:6">
      <c r="A221" s="291" t="s">
        <v>806</v>
      </c>
      <c r="B221" s="288">
        <v>109534</v>
      </c>
      <c r="C221" s="289">
        <v>281</v>
      </c>
      <c r="D221" s="289"/>
      <c r="E221" s="286">
        <f t="shared" si="7"/>
        <v>281</v>
      </c>
      <c r="F221" s="286" t="e">
        <f t="shared" si="6"/>
        <v>#DIV/0!</v>
      </c>
    </row>
    <row r="222" ht="20.1" hidden="1" customHeight="1" spans="1:6">
      <c r="A222" s="291" t="s">
        <v>807</v>
      </c>
      <c r="B222" s="288">
        <v>6213</v>
      </c>
      <c r="C222" s="289">
        <v>260</v>
      </c>
      <c r="D222" s="289"/>
      <c r="E222" s="286">
        <f t="shared" si="7"/>
        <v>260</v>
      </c>
      <c r="F222" s="286" t="e">
        <f t="shared" si="6"/>
        <v>#DIV/0!</v>
      </c>
    </row>
    <row r="223" ht="20.1" hidden="1" customHeight="1" spans="1:6">
      <c r="A223" s="291" t="s">
        <v>931</v>
      </c>
      <c r="B223" s="288">
        <v>14825</v>
      </c>
      <c r="C223" s="289">
        <v>61</v>
      </c>
      <c r="D223" s="289"/>
      <c r="E223" s="286">
        <f t="shared" si="7"/>
        <v>61</v>
      </c>
      <c r="F223" s="286" t="e">
        <f t="shared" si="6"/>
        <v>#DIV/0!</v>
      </c>
    </row>
    <row r="224" ht="20.1" hidden="1" customHeight="1" spans="1:6">
      <c r="A224" s="291" t="s">
        <v>814</v>
      </c>
      <c r="B224" s="288">
        <v>337</v>
      </c>
      <c r="C224" s="289"/>
      <c r="D224" s="289"/>
      <c r="E224" s="286">
        <f t="shared" si="7"/>
        <v>0</v>
      </c>
      <c r="F224" s="286" t="e">
        <f t="shared" si="6"/>
        <v>#DIV/0!</v>
      </c>
    </row>
    <row r="225" ht="24.75" hidden="1" spans="1:6">
      <c r="A225" s="291" t="s">
        <v>932</v>
      </c>
      <c r="B225" s="288">
        <v>56968</v>
      </c>
      <c r="C225" s="289">
        <v>32</v>
      </c>
      <c r="D225" s="289"/>
      <c r="E225" s="286">
        <f t="shared" si="7"/>
        <v>32</v>
      </c>
      <c r="F225" s="286" t="e">
        <f t="shared" si="6"/>
        <v>#DIV/0!</v>
      </c>
    </row>
    <row r="226" ht="20.1" customHeight="1" spans="1:6">
      <c r="A226" s="291" t="s">
        <v>933</v>
      </c>
      <c r="B226" s="288">
        <v>84589</v>
      </c>
      <c r="C226" s="292">
        <f>SUM(C227:C231)</f>
        <v>415</v>
      </c>
      <c r="D226" s="292">
        <f>SUM(D227:D231)</f>
        <v>0</v>
      </c>
      <c r="E226" s="286">
        <f t="shared" si="7"/>
        <v>415</v>
      </c>
      <c r="F226" s="286" t="e">
        <f t="shared" si="6"/>
        <v>#DIV/0!</v>
      </c>
    </row>
    <row r="227" ht="20.1" hidden="1" customHeight="1" spans="1:6">
      <c r="A227" s="291" t="s">
        <v>805</v>
      </c>
      <c r="B227" s="288">
        <v>41119</v>
      </c>
      <c r="C227" s="289">
        <v>165</v>
      </c>
      <c r="D227" s="289"/>
      <c r="E227" s="286">
        <f t="shared" si="7"/>
        <v>165</v>
      </c>
      <c r="F227" s="286" t="e">
        <f t="shared" si="6"/>
        <v>#DIV/0!</v>
      </c>
    </row>
    <row r="228" ht="20.1" hidden="1" customHeight="1" spans="1:6">
      <c r="A228" s="291" t="s">
        <v>806</v>
      </c>
      <c r="B228" s="288">
        <v>30800</v>
      </c>
      <c r="C228" s="289">
        <v>79</v>
      </c>
      <c r="D228" s="289"/>
      <c r="E228" s="286">
        <f t="shared" si="7"/>
        <v>79</v>
      </c>
      <c r="F228" s="286" t="e">
        <f t="shared" si="6"/>
        <v>#DIV/0!</v>
      </c>
    </row>
    <row r="229" ht="20.1" hidden="1" customHeight="1" spans="1:6">
      <c r="A229" s="291" t="s">
        <v>807</v>
      </c>
      <c r="B229" s="288">
        <v>41</v>
      </c>
      <c r="C229" s="289">
        <v>0</v>
      </c>
      <c r="D229" s="289"/>
      <c r="E229" s="286">
        <f t="shared" si="7"/>
        <v>0</v>
      </c>
      <c r="F229" s="286" t="e">
        <f t="shared" si="6"/>
        <v>#DIV/0!</v>
      </c>
    </row>
    <row r="230" ht="20.1" hidden="1" customHeight="1" spans="1:6">
      <c r="A230" s="291" t="s">
        <v>814</v>
      </c>
      <c r="B230" s="288">
        <v>53</v>
      </c>
      <c r="C230" s="289">
        <v>16</v>
      </c>
      <c r="D230" s="289"/>
      <c r="E230" s="286">
        <f t="shared" si="7"/>
        <v>16</v>
      </c>
      <c r="F230" s="286" t="e">
        <f t="shared" si="6"/>
        <v>#DIV/0!</v>
      </c>
    </row>
    <row r="231" ht="20.1" hidden="1" customHeight="1" spans="1:6">
      <c r="A231" s="291" t="s">
        <v>934</v>
      </c>
      <c r="B231" s="288">
        <v>12576</v>
      </c>
      <c r="C231" s="289">
        <v>155</v>
      </c>
      <c r="D231" s="289"/>
      <c r="E231" s="286">
        <f t="shared" si="7"/>
        <v>155</v>
      </c>
      <c r="F231" s="286" t="e">
        <f t="shared" si="6"/>
        <v>#DIV/0!</v>
      </c>
    </row>
    <row r="232" ht="20.1" customHeight="1" spans="1:6">
      <c r="A232" s="291" t="s">
        <v>935</v>
      </c>
      <c r="B232" s="288">
        <v>69686</v>
      </c>
      <c r="C232" s="292">
        <f>SUM(C233:C237)</f>
        <v>148</v>
      </c>
      <c r="D232" s="292">
        <f>SUM(D233:D237)</f>
        <v>0</v>
      </c>
      <c r="E232" s="286">
        <f t="shared" si="7"/>
        <v>148</v>
      </c>
      <c r="F232" s="286" t="e">
        <f t="shared" si="6"/>
        <v>#DIV/0!</v>
      </c>
    </row>
    <row r="233" ht="20.1" hidden="1" customHeight="1" spans="1:6">
      <c r="A233" s="291" t="s">
        <v>805</v>
      </c>
      <c r="B233" s="288">
        <v>29314</v>
      </c>
      <c r="C233" s="289">
        <v>120</v>
      </c>
      <c r="D233" s="289"/>
      <c r="E233" s="286">
        <f t="shared" si="7"/>
        <v>120</v>
      </c>
      <c r="F233" s="286" t="e">
        <f t="shared" si="6"/>
        <v>#DIV/0!</v>
      </c>
    </row>
    <row r="234" ht="20.1" hidden="1" customHeight="1" spans="1:6">
      <c r="A234" s="291" t="s">
        <v>806</v>
      </c>
      <c r="B234" s="288">
        <v>26269</v>
      </c>
      <c r="C234" s="289">
        <v>26</v>
      </c>
      <c r="D234" s="289"/>
      <c r="E234" s="286">
        <f t="shared" si="7"/>
        <v>26</v>
      </c>
      <c r="F234" s="286" t="e">
        <f t="shared" si="6"/>
        <v>#DIV/0!</v>
      </c>
    </row>
    <row r="235" ht="20.1" hidden="1" customHeight="1" spans="1:6">
      <c r="A235" s="291" t="s">
        <v>807</v>
      </c>
      <c r="B235" s="288">
        <v>1</v>
      </c>
      <c r="C235" s="289">
        <v>0</v>
      </c>
      <c r="D235" s="289"/>
      <c r="E235" s="286">
        <f t="shared" si="7"/>
        <v>0</v>
      </c>
      <c r="F235" s="286" t="e">
        <f t="shared" si="6"/>
        <v>#DIV/0!</v>
      </c>
    </row>
    <row r="236" ht="20.1" hidden="1" customHeight="1" spans="1:6">
      <c r="A236" s="291" t="s">
        <v>814</v>
      </c>
      <c r="B236" s="288">
        <v>651</v>
      </c>
      <c r="C236" s="289"/>
      <c r="D236" s="289"/>
      <c r="E236" s="286">
        <f t="shared" si="7"/>
        <v>0</v>
      </c>
      <c r="F236" s="286" t="e">
        <f t="shared" si="6"/>
        <v>#DIV/0!</v>
      </c>
    </row>
    <row r="237" ht="20.1" hidden="1" customHeight="1" spans="1:6">
      <c r="A237" s="291" t="s">
        <v>936</v>
      </c>
      <c r="B237" s="288">
        <v>13451</v>
      </c>
      <c r="C237" s="289">
        <v>2</v>
      </c>
      <c r="D237" s="289"/>
      <c r="E237" s="286">
        <f t="shared" si="7"/>
        <v>2</v>
      </c>
      <c r="F237" s="286" t="e">
        <f t="shared" si="6"/>
        <v>#DIV/0!</v>
      </c>
    </row>
    <row r="238" ht="20.1" customHeight="1" spans="1:6">
      <c r="A238" s="291" t="s">
        <v>937</v>
      </c>
      <c r="B238" s="288">
        <v>23157</v>
      </c>
      <c r="C238" s="292">
        <f>SUM(C239:C243)</f>
        <v>111</v>
      </c>
      <c r="D238" s="292">
        <f>SUM(D239:D243)</f>
        <v>0</v>
      </c>
      <c r="E238" s="286">
        <f t="shared" si="7"/>
        <v>111</v>
      </c>
      <c r="F238" s="286" t="e">
        <f t="shared" si="6"/>
        <v>#DIV/0!</v>
      </c>
    </row>
    <row r="239" ht="20.1" hidden="1" customHeight="1" spans="1:6">
      <c r="A239" s="291" t="s">
        <v>805</v>
      </c>
      <c r="B239" s="288">
        <v>13863</v>
      </c>
      <c r="C239" s="289">
        <v>81</v>
      </c>
      <c r="D239" s="289"/>
      <c r="E239" s="286">
        <f t="shared" si="7"/>
        <v>81</v>
      </c>
      <c r="F239" s="286" t="e">
        <f t="shared" si="6"/>
        <v>#DIV/0!</v>
      </c>
    </row>
    <row r="240" ht="20.1" hidden="1" customHeight="1" spans="1:6">
      <c r="A240" s="291" t="s">
        <v>806</v>
      </c>
      <c r="B240" s="288">
        <v>7452</v>
      </c>
      <c r="C240" s="289">
        <v>26</v>
      </c>
      <c r="D240" s="289"/>
      <c r="E240" s="286">
        <f t="shared" si="7"/>
        <v>26</v>
      </c>
      <c r="F240" s="286" t="e">
        <f t="shared" si="6"/>
        <v>#DIV/0!</v>
      </c>
    </row>
    <row r="241" ht="20.1" hidden="1" customHeight="1" spans="1:6">
      <c r="A241" s="291" t="s">
        <v>807</v>
      </c>
      <c r="B241" s="288">
        <v>2</v>
      </c>
      <c r="C241" s="289">
        <v>0</v>
      </c>
      <c r="D241" s="289"/>
      <c r="E241" s="286">
        <f t="shared" si="7"/>
        <v>0</v>
      </c>
      <c r="F241" s="286" t="e">
        <f t="shared" si="6"/>
        <v>#DIV/0!</v>
      </c>
    </row>
    <row r="242" ht="20.1" hidden="1" customHeight="1" spans="1:6">
      <c r="A242" s="291" t="s">
        <v>814</v>
      </c>
      <c r="B242" s="288">
        <v>0</v>
      </c>
      <c r="C242" s="289">
        <v>0</v>
      </c>
      <c r="D242" s="289"/>
      <c r="E242" s="286">
        <f t="shared" si="7"/>
        <v>0</v>
      </c>
      <c r="F242" s="286" t="e">
        <f t="shared" si="6"/>
        <v>#DIV/0!</v>
      </c>
    </row>
    <row r="243" ht="20.1" hidden="1" customHeight="1" spans="1:6">
      <c r="A243" s="291" t="s">
        <v>938</v>
      </c>
      <c r="B243" s="288">
        <v>1840</v>
      </c>
      <c r="C243" s="289">
        <v>4</v>
      </c>
      <c r="D243" s="289"/>
      <c r="E243" s="286">
        <f t="shared" si="7"/>
        <v>4</v>
      </c>
      <c r="F243" s="286" t="e">
        <f t="shared" si="6"/>
        <v>#DIV/0!</v>
      </c>
    </row>
    <row r="244" ht="20.1" customHeight="1" spans="1:6">
      <c r="A244" s="291" t="s">
        <v>939</v>
      </c>
      <c r="B244" s="288">
        <v>1166</v>
      </c>
      <c r="C244" s="292">
        <f>SUM(C245:C249)</f>
        <v>0</v>
      </c>
      <c r="D244" s="292">
        <f>SUM(D245:D249)</f>
        <v>0</v>
      </c>
      <c r="E244" s="286">
        <f t="shared" si="7"/>
        <v>0</v>
      </c>
      <c r="F244" s="286" t="e">
        <f t="shared" si="6"/>
        <v>#DIV/0!</v>
      </c>
    </row>
    <row r="245" ht="20.1" hidden="1" customHeight="1" spans="1:6">
      <c r="A245" s="291" t="s">
        <v>805</v>
      </c>
      <c r="B245" s="288">
        <v>219</v>
      </c>
      <c r="C245" s="289"/>
      <c r="D245" s="289"/>
      <c r="E245" s="286">
        <f t="shared" si="7"/>
        <v>0</v>
      </c>
      <c r="F245" s="286" t="e">
        <f t="shared" si="6"/>
        <v>#DIV/0!</v>
      </c>
    </row>
    <row r="246" ht="20.1" hidden="1" customHeight="1" spans="1:6">
      <c r="A246" s="291" t="s">
        <v>806</v>
      </c>
      <c r="B246" s="288">
        <v>384</v>
      </c>
      <c r="C246" s="289"/>
      <c r="D246" s="289"/>
      <c r="E246" s="286">
        <f t="shared" si="7"/>
        <v>0</v>
      </c>
      <c r="F246" s="286" t="e">
        <f t="shared" si="6"/>
        <v>#DIV/0!</v>
      </c>
    </row>
    <row r="247" ht="20.1" hidden="1" customHeight="1" spans="1:6">
      <c r="A247" s="291" t="s">
        <v>807</v>
      </c>
      <c r="B247" s="288">
        <v>0</v>
      </c>
      <c r="C247" s="289"/>
      <c r="D247" s="289"/>
      <c r="E247" s="286">
        <f t="shared" si="7"/>
        <v>0</v>
      </c>
      <c r="F247" s="286" t="e">
        <f t="shared" si="6"/>
        <v>#DIV/0!</v>
      </c>
    </row>
    <row r="248" ht="20.1" hidden="1" customHeight="1" spans="1:6">
      <c r="A248" s="291" t="s">
        <v>814</v>
      </c>
      <c r="B248" s="288">
        <v>0</v>
      </c>
      <c r="C248" s="289"/>
      <c r="D248" s="289"/>
      <c r="E248" s="286">
        <f t="shared" si="7"/>
        <v>0</v>
      </c>
      <c r="F248" s="286" t="e">
        <f t="shared" si="6"/>
        <v>#DIV/0!</v>
      </c>
    </row>
    <row r="249" ht="20.1" hidden="1" customHeight="1" spans="1:6">
      <c r="A249" s="291" t="s">
        <v>940</v>
      </c>
      <c r="B249" s="288">
        <v>563</v>
      </c>
      <c r="C249" s="289"/>
      <c r="D249" s="289"/>
      <c r="E249" s="286">
        <f t="shared" si="7"/>
        <v>0</v>
      </c>
      <c r="F249" s="286" t="e">
        <f t="shared" si="6"/>
        <v>#DIV/0!</v>
      </c>
    </row>
    <row r="250" ht="20.1" customHeight="1" spans="1:6">
      <c r="A250" s="291" t="s">
        <v>941</v>
      </c>
      <c r="B250" s="288">
        <v>157273</v>
      </c>
      <c r="C250" s="292">
        <f>SUM(C251:C255)</f>
        <v>6</v>
      </c>
      <c r="D250" s="292">
        <f>SUM(D251:D255)</f>
        <v>0</v>
      </c>
      <c r="E250" s="286">
        <f t="shared" si="7"/>
        <v>6</v>
      </c>
      <c r="F250" s="286" t="e">
        <f t="shared" si="6"/>
        <v>#DIV/0!</v>
      </c>
    </row>
    <row r="251" ht="20.1" hidden="1" customHeight="1" spans="1:6">
      <c r="A251" s="291" t="s">
        <v>805</v>
      </c>
      <c r="B251" s="288">
        <v>39536</v>
      </c>
      <c r="C251" s="289"/>
      <c r="D251" s="289"/>
      <c r="E251" s="286">
        <f t="shared" si="7"/>
        <v>0</v>
      </c>
      <c r="F251" s="286" t="e">
        <f t="shared" si="6"/>
        <v>#DIV/0!</v>
      </c>
    </row>
    <row r="252" ht="20.1" hidden="1" customHeight="1" spans="1:6">
      <c r="A252" s="291" t="s">
        <v>806</v>
      </c>
      <c r="B252" s="288">
        <v>37914</v>
      </c>
      <c r="C252" s="289">
        <v>6</v>
      </c>
      <c r="D252" s="289"/>
      <c r="E252" s="286">
        <f t="shared" si="7"/>
        <v>6</v>
      </c>
      <c r="F252" s="286" t="e">
        <f t="shared" si="6"/>
        <v>#DIV/0!</v>
      </c>
    </row>
    <row r="253" ht="20.1" hidden="1" customHeight="1" spans="1:6">
      <c r="A253" s="291" t="s">
        <v>807</v>
      </c>
      <c r="B253" s="288">
        <v>586</v>
      </c>
      <c r="C253" s="289"/>
      <c r="D253" s="289"/>
      <c r="E253" s="286">
        <f t="shared" si="7"/>
        <v>0</v>
      </c>
      <c r="F253" s="286" t="e">
        <f t="shared" si="6"/>
        <v>#DIV/0!</v>
      </c>
    </row>
    <row r="254" ht="20.1" hidden="1" customHeight="1" spans="1:6">
      <c r="A254" s="291" t="s">
        <v>814</v>
      </c>
      <c r="B254" s="288">
        <v>1167</v>
      </c>
      <c r="C254" s="289"/>
      <c r="D254" s="289"/>
      <c r="E254" s="286">
        <f t="shared" si="7"/>
        <v>0</v>
      </c>
      <c r="F254" s="286" t="e">
        <f t="shared" si="6"/>
        <v>#DIV/0!</v>
      </c>
    </row>
    <row r="255" ht="20.1" hidden="1" customHeight="1" spans="1:6">
      <c r="A255" s="291" t="s">
        <v>942</v>
      </c>
      <c r="B255" s="288">
        <v>78070</v>
      </c>
      <c r="C255" s="289"/>
      <c r="D255" s="289"/>
      <c r="E255" s="286">
        <f t="shared" si="7"/>
        <v>0</v>
      </c>
      <c r="F255" s="286" t="e">
        <f t="shared" si="6"/>
        <v>#DIV/0!</v>
      </c>
    </row>
    <row r="256" ht="20.1" customHeight="1" spans="1:6">
      <c r="A256" s="291" t="s">
        <v>943</v>
      </c>
      <c r="B256" s="288">
        <v>1226354</v>
      </c>
      <c r="C256" s="292">
        <f>SUM(C257:C258)</f>
        <v>354</v>
      </c>
      <c r="D256" s="292">
        <f>SUM(D257:D258)</f>
        <v>0</v>
      </c>
      <c r="E256" s="286">
        <f t="shared" si="7"/>
        <v>354</v>
      </c>
      <c r="F256" s="286" t="e">
        <f t="shared" si="6"/>
        <v>#DIV/0!</v>
      </c>
    </row>
    <row r="257" ht="20.1" hidden="1" customHeight="1" spans="1:6">
      <c r="A257" s="291" t="s">
        <v>944</v>
      </c>
      <c r="B257" s="288">
        <v>926</v>
      </c>
      <c r="C257" s="289"/>
      <c r="D257" s="289"/>
      <c r="E257" s="286">
        <f t="shared" si="7"/>
        <v>0</v>
      </c>
      <c r="F257" s="286" t="e">
        <f t="shared" si="6"/>
        <v>#DIV/0!</v>
      </c>
    </row>
    <row r="258" ht="20.1" hidden="1" customHeight="1" spans="1:6">
      <c r="A258" s="294" t="s">
        <v>945</v>
      </c>
      <c r="B258" s="288">
        <v>1225428</v>
      </c>
      <c r="C258" s="289">
        <v>354</v>
      </c>
      <c r="D258" s="289"/>
      <c r="E258" s="286">
        <f t="shared" si="7"/>
        <v>354</v>
      </c>
      <c r="F258" s="286" t="e">
        <f t="shared" si="6"/>
        <v>#DIV/0!</v>
      </c>
    </row>
    <row r="259" ht="20.1" customHeight="1" spans="1:6">
      <c r="A259" s="295" t="s">
        <v>946</v>
      </c>
      <c r="B259" s="288">
        <v>0</v>
      </c>
      <c r="C259" s="289">
        <f>SUM(C260+C267+C270+C277+C283+C288+C290+C295)</f>
        <v>0</v>
      </c>
      <c r="D259" s="289">
        <f>SUM(D260+D267+D270+D277+D283+D288+D290+D295)</f>
        <v>0</v>
      </c>
      <c r="E259" s="286">
        <f t="shared" si="7"/>
        <v>0</v>
      </c>
      <c r="F259" s="286" t="e">
        <f t="shared" si="6"/>
        <v>#DIV/0!</v>
      </c>
    </row>
    <row r="260" ht="20.1" customHeight="1" spans="1:6">
      <c r="A260" s="294" t="s">
        <v>947</v>
      </c>
      <c r="B260" s="288">
        <v>0</v>
      </c>
      <c r="C260" s="289">
        <f>SUM(C261:C266)</f>
        <v>0</v>
      </c>
      <c r="D260" s="289">
        <f>SUM(D261:D266)</f>
        <v>0</v>
      </c>
      <c r="E260" s="286">
        <f t="shared" si="7"/>
        <v>0</v>
      </c>
      <c r="F260" s="286" t="e">
        <f t="shared" si="6"/>
        <v>#DIV/0!</v>
      </c>
    </row>
    <row r="261" ht="20.1" hidden="1" customHeight="1" spans="1:6">
      <c r="A261" s="294" t="s">
        <v>805</v>
      </c>
      <c r="B261" s="288">
        <v>0</v>
      </c>
      <c r="C261" s="289">
        <v>0</v>
      </c>
      <c r="D261" s="289"/>
      <c r="E261" s="286">
        <f t="shared" si="7"/>
        <v>0</v>
      </c>
      <c r="F261" s="286" t="e">
        <f t="shared" si="6"/>
        <v>#DIV/0!</v>
      </c>
    </row>
    <row r="262" ht="20.1" hidden="1" customHeight="1" spans="1:6">
      <c r="A262" s="294" t="s">
        <v>806</v>
      </c>
      <c r="B262" s="288">
        <v>0</v>
      </c>
      <c r="C262" s="289">
        <v>0</v>
      </c>
      <c r="D262" s="289"/>
      <c r="E262" s="286">
        <f t="shared" si="7"/>
        <v>0</v>
      </c>
      <c r="F262" s="286" t="e">
        <f t="shared" si="6"/>
        <v>#DIV/0!</v>
      </c>
    </row>
    <row r="263" ht="20.1" hidden="1" customHeight="1" spans="1:6">
      <c r="A263" s="294" t="s">
        <v>807</v>
      </c>
      <c r="B263" s="288">
        <v>0</v>
      </c>
      <c r="C263" s="289">
        <v>0</v>
      </c>
      <c r="D263" s="289"/>
      <c r="E263" s="286">
        <f t="shared" si="7"/>
        <v>0</v>
      </c>
      <c r="F263" s="286" t="e">
        <f t="shared" ref="F263:F326" si="8">E263/D263</f>
        <v>#DIV/0!</v>
      </c>
    </row>
    <row r="264" ht="20.1" hidden="1" customHeight="1" spans="1:6">
      <c r="A264" s="294" t="s">
        <v>931</v>
      </c>
      <c r="B264" s="288">
        <v>0</v>
      </c>
      <c r="C264" s="289">
        <v>0</v>
      </c>
      <c r="D264" s="289"/>
      <c r="E264" s="286">
        <f t="shared" ref="E264:E327" si="9">C264-D264</f>
        <v>0</v>
      </c>
      <c r="F264" s="286" t="e">
        <f t="shared" si="8"/>
        <v>#DIV/0!</v>
      </c>
    </row>
    <row r="265" ht="20.1" hidden="1" customHeight="1" spans="1:6">
      <c r="A265" s="294" t="s">
        <v>814</v>
      </c>
      <c r="B265" s="288">
        <v>0</v>
      </c>
      <c r="C265" s="289">
        <v>0</v>
      </c>
      <c r="D265" s="289"/>
      <c r="E265" s="286">
        <f t="shared" si="9"/>
        <v>0</v>
      </c>
      <c r="F265" s="286" t="e">
        <f t="shared" si="8"/>
        <v>#DIV/0!</v>
      </c>
    </row>
    <row r="266" ht="20.1" hidden="1" customHeight="1" spans="1:6">
      <c r="A266" s="294" t="s">
        <v>948</v>
      </c>
      <c r="B266" s="288">
        <v>0</v>
      </c>
      <c r="C266" s="289">
        <v>0</v>
      </c>
      <c r="D266" s="289"/>
      <c r="E266" s="286">
        <f t="shared" si="9"/>
        <v>0</v>
      </c>
      <c r="F266" s="286" t="e">
        <f t="shared" si="8"/>
        <v>#DIV/0!</v>
      </c>
    </row>
    <row r="267" ht="20.1" customHeight="1" spans="1:6">
      <c r="A267" s="294" t="s">
        <v>949</v>
      </c>
      <c r="B267" s="288">
        <v>0</v>
      </c>
      <c r="C267" s="289">
        <f>SUM(C268:C269)</f>
        <v>0</v>
      </c>
      <c r="D267" s="289">
        <f>SUM(D268:D269)</f>
        <v>0</v>
      </c>
      <c r="E267" s="286">
        <f t="shared" si="9"/>
        <v>0</v>
      </c>
      <c r="F267" s="286" t="e">
        <f t="shared" si="8"/>
        <v>#DIV/0!</v>
      </c>
    </row>
    <row r="268" ht="20.1" hidden="1" customHeight="1" spans="1:6">
      <c r="A268" s="294" t="s">
        <v>950</v>
      </c>
      <c r="B268" s="288">
        <v>0</v>
      </c>
      <c r="C268" s="289">
        <v>0</v>
      </c>
      <c r="D268" s="289"/>
      <c r="E268" s="286">
        <f t="shared" si="9"/>
        <v>0</v>
      </c>
      <c r="F268" s="286" t="e">
        <f t="shared" si="8"/>
        <v>#DIV/0!</v>
      </c>
    </row>
    <row r="269" ht="20.1" hidden="1" customHeight="1" spans="1:6">
      <c r="A269" s="294" t="s">
        <v>951</v>
      </c>
      <c r="B269" s="288">
        <v>0</v>
      </c>
      <c r="C269" s="289">
        <v>0</v>
      </c>
      <c r="D269" s="289"/>
      <c r="E269" s="286">
        <f t="shared" si="9"/>
        <v>0</v>
      </c>
      <c r="F269" s="286" t="e">
        <f t="shared" si="8"/>
        <v>#DIV/0!</v>
      </c>
    </row>
    <row r="270" ht="20.1" customHeight="1" spans="1:6">
      <c r="A270" s="294" t="s">
        <v>952</v>
      </c>
      <c r="B270" s="288">
        <v>0</v>
      </c>
      <c r="C270" s="289">
        <f>SUM(C271:C276)</f>
        <v>0</v>
      </c>
      <c r="D270" s="289">
        <f>SUM(D271:D276)</f>
        <v>0</v>
      </c>
      <c r="E270" s="286">
        <f t="shared" si="9"/>
        <v>0</v>
      </c>
      <c r="F270" s="286" t="e">
        <f t="shared" si="8"/>
        <v>#DIV/0!</v>
      </c>
    </row>
    <row r="271" ht="20.1" hidden="1" customHeight="1" spans="1:6">
      <c r="A271" s="294" t="s">
        <v>953</v>
      </c>
      <c r="B271" s="288">
        <v>0</v>
      </c>
      <c r="C271" s="289">
        <v>0</v>
      </c>
      <c r="D271" s="289"/>
      <c r="E271" s="286">
        <f t="shared" si="9"/>
        <v>0</v>
      </c>
      <c r="F271" s="286" t="e">
        <f t="shared" si="8"/>
        <v>#DIV/0!</v>
      </c>
    </row>
    <row r="272" ht="20.1" hidden="1" customHeight="1" spans="1:6">
      <c r="A272" s="294" t="s">
        <v>954</v>
      </c>
      <c r="B272" s="288">
        <v>0</v>
      </c>
      <c r="C272" s="289">
        <v>0</v>
      </c>
      <c r="D272" s="289"/>
      <c r="E272" s="286">
        <f t="shared" si="9"/>
        <v>0</v>
      </c>
      <c r="F272" s="286" t="e">
        <f t="shared" si="8"/>
        <v>#DIV/0!</v>
      </c>
    </row>
    <row r="273" ht="20.1" hidden="1" customHeight="1" spans="1:6">
      <c r="A273" s="294" t="s">
        <v>955</v>
      </c>
      <c r="B273" s="288">
        <v>0</v>
      </c>
      <c r="C273" s="289">
        <v>0</v>
      </c>
      <c r="D273" s="289"/>
      <c r="E273" s="286">
        <f t="shared" si="9"/>
        <v>0</v>
      </c>
      <c r="F273" s="286" t="e">
        <f t="shared" si="8"/>
        <v>#DIV/0!</v>
      </c>
    </row>
    <row r="274" ht="20.1" hidden="1" customHeight="1" spans="1:6">
      <c r="A274" s="294" t="s">
        <v>956</v>
      </c>
      <c r="B274" s="288">
        <v>0</v>
      </c>
      <c r="C274" s="289">
        <v>0</v>
      </c>
      <c r="D274" s="289"/>
      <c r="E274" s="286">
        <f t="shared" si="9"/>
        <v>0</v>
      </c>
      <c r="F274" s="286" t="e">
        <f t="shared" si="8"/>
        <v>#DIV/0!</v>
      </c>
    </row>
    <row r="275" ht="20.1" hidden="1" customHeight="1" spans="1:6">
      <c r="A275" s="294" t="s">
        <v>957</v>
      </c>
      <c r="B275" s="288">
        <v>0</v>
      </c>
      <c r="C275" s="289">
        <v>0</v>
      </c>
      <c r="D275" s="289"/>
      <c r="E275" s="286">
        <f t="shared" si="9"/>
        <v>0</v>
      </c>
      <c r="F275" s="286" t="e">
        <f t="shared" si="8"/>
        <v>#DIV/0!</v>
      </c>
    </row>
    <row r="276" ht="20.1" hidden="1" customHeight="1" spans="1:6">
      <c r="A276" s="294" t="s">
        <v>958</v>
      </c>
      <c r="B276" s="288">
        <v>0</v>
      </c>
      <c r="C276" s="289">
        <v>0</v>
      </c>
      <c r="D276" s="289"/>
      <c r="E276" s="286">
        <f t="shared" si="9"/>
        <v>0</v>
      </c>
      <c r="F276" s="286" t="e">
        <f t="shared" si="8"/>
        <v>#DIV/0!</v>
      </c>
    </row>
    <row r="277" ht="20.1" customHeight="1" spans="1:6">
      <c r="A277" s="294" t="s">
        <v>959</v>
      </c>
      <c r="B277" s="288">
        <v>0</v>
      </c>
      <c r="C277" s="289">
        <f>SUM(C278:C282)</f>
        <v>0</v>
      </c>
      <c r="D277" s="289">
        <f>SUM(D278:D282)</f>
        <v>0</v>
      </c>
      <c r="E277" s="286">
        <f t="shared" si="9"/>
        <v>0</v>
      </c>
      <c r="F277" s="286" t="e">
        <f t="shared" si="8"/>
        <v>#DIV/0!</v>
      </c>
    </row>
    <row r="278" ht="20.1" hidden="1" customHeight="1" spans="1:6">
      <c r="A278" s="294" t="s">
        <v>960</v>
      </c>
      <c r="B278" s="288">
        <v>0</v>
      </c>
      <c r="C278" s="289">
        <v>0</v>
      </c>
      <c r="D278" s="289"/>
      <c r="E278" s="286">
        <f t="shared" si="9"/>
        <v>0</v>
      </c>
      <c r="F278" s="286" t="e">
        <f t="shared" si="8"/>
        <v>#DIV/0!</v>
      </c>
    </row>
    <row r="279" ht="20.1" hidden="1" customHeight="1" spans="1:6">
      <c r="A279" s="294" t="s">
        <v>961</v>
      </c>
      <c r="B279" s="288">
        <v>0</v>
      </c>
      <c r="C279" s="289">
        <v>0</v>
      </c>
      <c r="D279" s="289"/>
      <c r="E279" s="286">
        <f t="shared" si="9"/>
        <v>0</v>
      </c>
      <c r="F279" s="286" t="e">
        <f t="shared" si="8"/>
        <v>#DIV/0!</v>
      </c>
    </row>
    <row r="280" ht="20.1" hidden="1" customHeight="1" spans="1:6">
      <c r="A280" s="294" t="s">
        <v>962</v>
      </c>
      <c r="B280" s="288">
        <v>0</v>
      </c>
      <c r="C280" s="289">
        <v>0</v>
      </c>
      <c r="D280" s="289"/>
      <c r="E280" s="286">
        <f t="shared" si="9"/>
        <v>0</v>
      </c>
      <c r="F280" s="286" t="e">
        <f t="shared" si="8"/>
        <v>#DIV/0!</v>
      </c>
    </row>
    <row r="281" ht="20.1" hidden="1" customHeight="1" spans="1:6">
      <c r="A281" s="294" t="s">
        <v>963</v>
      </c>
      <c r="B281" s="288">
        <v>0</v>
      </c>
      <c r="C281" s="289">
        <v>0</v>
      </c>
      <c r="D281" s="289"/>
      <c r="E281" s="286">
        <f t="shared" si="9"/>
        <v>0</v>
      </c>
      <c r="F281" s="286" t="e">
        <f t="shared" si="8"/>
        <v>#DIV/0!</v>
      </c>
    </row>
    <row r="282" ht="20.1" hidden="1" customHeight="1" spans="1:6">
      <c r="A282" s="294" t="s">
        <v>964</v>
      </c>
      <c r="B282" s="288">
        <v>0</v>
      </c>
      <c r="C282" s="289">
        <v>0</v>
      </c>
      <c r="D282" s="289"/>
      <c r="E282" s="286">
        <f t="shared" si="9"/>
        <v>0</v>
      </c>
      <c r="F282" s="286" t="e">
        <f t="shared" si="8"/>
        <v>#DIV/0!</v>
      </c>
    </row>
    <row r="283" ht="20.1" customHeight="1" spans="1:6">
      <c r="A283" s="294" t="s">
        <v>965</v>
      </c>
      <c r="B283" s="288">
        <v>0</v>
      </c>
      <c r="C283" s="289">
        <f>SUM(C284:C287)</f>
        <v>0</v>
      </c>
      <c r="D283" s="289">
        <f>SUM(D284:D287)</f>
        <v>0</v>
      </c>
      <c r="E283" s="286">
        <f t="shared" si="9"/>
        <v>0</v>
      </c>
      <c r="F283" s="286" t="e">
        <f t="shared" si="8"/>
        <v>#DIV/0!</v>
      </c>
    </row>
    <row r="284" ht="20.1" hidden="1" customHeight="1" spans="1:6">
      <c r="A284" s="294" t="s">
        <v>966</v>
      </c>
      <c r="B284" s="288">
        <v>0</v>
      </c>
      <c r="C284" s="289">
        <v>0</v>
      </c>
      <c r="D284" s="289"/>
      <c r="E284" s="286">
        <f t="shared" si="9"/>
        <v>0</v>
      </c>
      <c r="F284" s="286" t="e">
        <f t="shared" si="8"/>
        <v>#DIV/0!</v>
      </c>
    </row>
    <row r="285" ht="20.1" hidden="1" customHeight="1" spans="1:6">
      <c r="A285" s="294" t="s">
        <v>967</v>
      </c>
      <c r="B285" s="288">
        <v>0</v>
      </c>
      <c r="C285" s="289">
        <v>0</v>
      </c>
      <c r="D285" s="289"/>
      <c r="E285" s="286">
        <f t="shared" si="9"/>
        <v>0</v>
      </c>
      <c r="F285" s="286" t="e">
        <f t="shared" si="8"/>
        <v>#DIV/0!</v>
      </c>
    </row>
    <row r="286" ht="20.1" hidden="1" customHeight="1" spans="1:6">
      <c r="A286" s="294" t="s">
        <v>968</v>
      </c>
      <c r="B286" s="288">
        <v>0</v>
      </c>
      <c r="C286" s="289">
        <v>0</v>
      </c>
      <c r="D286" s="289"/>
      <c r="E286" s="286">
        <f t="shared" si="9"/>
        <v>0</v>
      </c>
      <c r="F286" s="286" t="e">
        <f t="shared" si="8"/>
        <v>#DIV/0!</v>
      </c>
    </row>
    <row r="287" ht="20.1" hidden="1" customHeight="1" spans="1:6">
      <c r="A287" s="294" t="s">
        <v>969</v>
      </c>
      <c r="B287" s="288">
        <v>0</v>
      </c>
      <c r="C287" s="289">
        <v>0</v>
      </c>
      <c r="D287" s="289"/>
      <c r="E287" s="286">
        <f t="shared" si="9"/>
        <v>0</v>
      </c>
      <c r="F287" s="286" t="e">
        <f t="shared" si="8"/>
        <v>#DIV/0!</v>
      </c>
    </row>
    <row r="288" ht="20.1" customHeight="1" spans="1:6">
      <c r="A288" s="294" t="s">
        <v>970</v>
      </c>
      <c r="B288" s="288">
        <v>0</v>
      </c>
      <c r="C288" s="289">
        <f>SUM(C289)</f>
        <v>0</v>
      </c>
      <c r="D288" s="289">
        <f>SUM(D289)</f>
        <v>0</v>
      </c>
      <c r="E288" s="286">
        <f t="shared" si="9"/>
        <v>0</v>
      </c>
      <c r="F288" s="286" t="e">
        <f t="shared" si="8"/>
        <v>#DIV/0!</v>
      </c>
    </row>
    <row r="289" ht="20.1" hidden="1" customHeight="1" spans="1:6">
      <c r="A289" s="294" t="s">
        <v>971</v>
      </c>
      <c r="B289" s="288">
        <v>0</v>
      </c>
      <c r="C289" s="289">
        <v>0</v>
      </c>
      <c r="D289" s="289"/>
      <c r="E289" s="286">
        <f t="shared" si="9"/>
        <v>0</v>
      </c>
      <c r="F289" s="286" t="e">
        <f t="shared" si="8"/>
        <v>#DIV/0!</v>
      </c>
    </row>
    <row r="290" ht="20.1" customHeight="1" spans="1:6">
      <c r="A290" s="294" t="s">
        <v>972</v>
      </c>
      <c r="B290" s="288">
        <v>0</v>
      </c>
      <c r="C290" s="289">
        <f>SUM(C291:C294)</f>
        <v>0</v>
      </c>
      <c r="D290" s="289">
        <f>SUM(D291:D294)</f>
        <v>0</v>
      </c>
      <c r="E290" s="286">
        <f t="shared" si="9"/>
        <v>0</v>
      </c>
      <c r="F290" s="286" t="e">
        <f t="shared" si="8"/>
        <v>#DIV/0!</v>
      </c>
    </row>
    <row r="291" ht="20.1" hidden="1" customHeight="1" spans="1:6">
      <c r="A291" s="294" t="s">
        <v>973</v>
      </c>
      <c r="B291" s="288">
        <v>0</v>
      </c>
      <c r="C291" s="289">
        <v>0</v>
      </c>
      <c r="D291" s="289"/>
      <c r="E291" s="286">
        <f t="shared" si="9"/>
        <v>0</v>
      </c>
      <c r="F291" s="286" t="e">
        <f t="shared" si="8"/>
        <v>#DIV/0!</v>
      </c>
    </row>
    <row r="292" ht="20.1" hidden="1" customHeight="1" spans="1:6">
      <c r="A292" s="294" t="s">
        <v>974</v>
      </c>
      <c r="B292" s="288">
        <v>0</v>
      </c>
      <c r="C292" s="289">
        <v>0</v>
      </c>
      <c r="D292" s="289"/>
      <c r="E292" s="286">
        <f t="shared" si="9"/>
        <v>0</v>
      </c>
      <c r="F292" s="286" t="e">
        <f t="shared" si="8"/>
        <v>#DIV/0!</v>
      </c>
    </row>
    <row r="293" ht="20.1" hidden="1" customHeight="1" spans="1:6">
      <c r="A293" s="294" t="s">
        <v>975</v>
      </c>
      <c r="B293" s="288">
        <v>0</v>
      </c>
      <c r="C293" s="289">
        <v>0</v>
      </c>
      <c r="D293" s="289"/>
      <c r="E293" s="286">
        <f t="shared" si="9"/>
        <v>0</v>
      </c>
      <c r="F293" s="286" t="e">
        <f t="shared" si="8"/>
        <v>#DIV/0!</v>
      </c>
    </row>
    <row r="294" ht="20.1" hidden="1" customHeight="1" spans="1:6">
      <c r="A294" s="294" t="s">
        <v>976</v>
      </c>
      <c r="B294" s="288">
        <v>0</v>
      </c>
      <c r="C294" s="289">
        <v>0</v>
      </c>
      <c r="D294" s="289"/>
      <c r="E294" s="286">
        <f t="shared" si="9"/>
        <v>0</v>
      </c>
      <c r="F294" s="286" t="e">
        <f t="shared" si="8"/>
        <v>#DIV/0!</v>
      </c>
    </row>
    <row r="295" ht="20.1" customHeight="1" spans="1:6">
      <c r="A295" s="294" t="s">
        <v>977</v>
      </c>
      <c r="B295" s="288">
        <v>0</v>
      </c>
      <c r="C295" s="289">
        <f t="shared" ref="C295:C300" si="10">SUM(C296)</f>
        <v>0</v>
      </c>
      <c r="D295" s="289">
        <f t="shared" ref="D295:D300" si="11">SUM(D296)</f>
        <v>0</v>
      </c>
      <c r="E295" s="286">
        <f t="shared" si="9"/>
        <v>0</v>
      </c>
      <c r="F295" s="286" t="e">
        <f t="shared" si="8"/>
        <v>#DIV/0!</v>
      </c>
    </row>
    <row r="296" ht="20.1" hidden="1" customHeight="1" spans="1:6">
      <c r="A296" s="294" t="s">
        <v>978</v>
      </c>
      <c r="B296" s="288">
        <v>0</v>
      </c>
      <c r="C296" s="289">
        <v>0</v>
      </c>
      <c r="D296" s="289"/>
      <c r="E296" s="286">
        <f t="shared" si="9"/>
        <v>0</v>
      </c>
      <c r="F296" s="286" t="e">
        <f t="shared" si="8"/>
        <v>#DIV/0!</v>
      </c>
    </row>
    <row r="297" ht="20.1" customHeight="1" spans="1:6">
      <c r="A297" s="295" t="s">
        <v>979</v>
      </c>
      <c r="B297" s="288">
        <v>130485</v>
      </c>
      <c r="C297" s="289">
        <f>SUM(C298+C300+C302+C304+C313)</f>
        <v>266</v>
      </c>
      <c r="D297" s="289">
        <f>SUM(D298+D300+D302+D304+D313)</f>
        <v>0</v>
      </c>
      <c r="E297" s="286">
        <f t="shared" si="9"/>
        <v>266</v>
      </c>
      <c r="F297" s="286" t="e">
        <f t="shared" si="8"/>
        <v>#DIV/0!</v>
      </c>
    </row>
    <row r="298" ht="20.1" customHeight="1" spans="1:6">
      <c r="A298" s="294" t="s">
        <v>980</v>
      </c>
      <c r="B298" s="288">
        <v>0</v>
      </c>
      <c r="C298" s="289">
        <f t="shared" si="10"/>
        <v>0</v>
      </c>
      <c r="D298" s="289">
        <f t="shared" si="11"/>
        <v>0</v>
      </c>
      <c r="E298" s="286">
        <f t="shared" si="9"/>
        <v>0</v>
      </c>
      <c r="F298" s="286" t="e">
        <f t="shared" si="8"/>
        <v>#DIV/0!</v>
      </c>
    </row>
    <row r="299" ht="20.1" hidden="1" customHeight="1" spans="1:6">
      <c r="A299" s="294" t="s">
        <v>981</v>
      </c>
      <c r="B299" s="288">
        <v>0</v>
      </c>
      <c r="C299" s="289">
        <v>0</v>
      </c>
      <c r="D299" s="289"/>
      <c r="E299" s="286">
        <f t="shared" si="9"/>
        <v>0</v>
      </c>
      <c r="F299" s="286" t="e">
        <f t="shared" si="8"/>
        <v>#DIV/0!</v>
      </c>
    </row>
    <row r="300" ht="20.1" customHeight="1" spans="1:6">
      <c r="A300" s="294" t="s">
        <v>982</v>
      </c>
      <c r="B300" s="288">
        <v>0</v>
      </c>
      <c r="C300" s="289">
        <f t="shared" si="10"/>
        <v>0</v>
      </c>
      <c r="D300" s="289">
        <f t="shared" si="11"/>
        <v>0</v>
      </c>
      <c r="E300" s="286">
        <f t="shared" si="9"/>
        <v>0</v>
      </c>
      <c r="F300" s="286" t="e">
        <f t="shared" si="8"/>
        <v>#DIV/0!</v>
      </c>
    </row>
    <row r="301" ht="20.1" hidden="1" customHeight="1" spans="1:6">
      <c r="A301" s="294" t="s">
        <v>983</v>
      </c>
      <c r="B301" s="288">
        <v>0</v>
      </c>
      <c r="C301" s="289">
        <v>0</v>
      </c>
      <c r="D301" s="289"/>
      <c r="E301" s="286">
        <f t="shared" si="9"/>
        <v>0</v>
      </c>
      <c r="F301" s="286" t="e">
        <f t="shared" si="8"/>
        <v>#DIV/0!</v>
      </c>
    </row>
    <row r="302" ht="20.1" customHeight="1" spans="1:6">
      <c r="A302" s="294" t="s">
        <v>984</v>
      </c>
      <c r="B302" s="288">
        <v>0</v>
      </c>
      <c r="C302" s="289">
        <f>SUM(C303)</f>
        <v>0</v>
      </c>
      <c r="D302" s="289">
        <f>SUM(D303)</f>
        <v>0</v>
      </c>
      <c r="E302" s="286">
        <f t="shared" si="9"/>
        <v>0</v>
      </c>
      <c r="F302" s="286" t="e">
        <f t="shared" si="8"/>
        <v>#DIV/0!</v>
      </c>
    </row>
    <row r="303" ht="19.5" hidden="1" customHeight="1" spans="1:6">
      <c r="A303" s="294" t="s">
        <v>985</v>
      </c>
      <c r="B303" s="288">
        <v>0</v>
      </c>
      <c r="C303" s="289">
        <v>0</v>
      </c>
      <c r="D303" s="289"/>
      <c r="E303" s="286">
        <f t="shared" si="9"/>
        <v>0</v>
      </c>
      <c r="F303" s="286" t="e">
        <f t="shared" si="8"/>
        <v>#DIV/0!</v>
      </c>
    </row>
    <row r="304" ht="20.1" customHeight="1" spans="1:6">
      <c r="A304" s="294" t="s">
        <v>986</v>
      </c>
      <c r="B304" s="288">
        <v>109049</v>
      </c>
      <c r="C304" s="289">
        <f>SUM(C305:C312)</f>
        <v>266</v>
      </c>
      <c r="D304" s="289">
        <f>SUM(D305:D312)</f>
        <v>0</v>
      </c>
      <c r="E304" s="286">
        <f t="shared" si="9"/>
        <v>266</v>
      </c>
      <c r="F304" s="286" t="e">
        <f t="shared" si="8"/>
        <v>#DIV/0!</v>
      </c>
    </row>
    <row r="305" ht="20.1" hidden="1" customHeight="1" spans="1:6">
      <c r="A305" s="294" t="s">
        <v>987</v>
      </c>
      <c r="B305" s="288">
        <v>2860</v>
      </c>
      <c r="C305" s="289">
        <v>30</v>
      </c>
      <c r="D305" s="289"/>
      <c r="E305" s="286">
        <f t="shared" si="9"/>
        <v>30</v>
      </c>
      <c r="F305" s="286" t="e">
        <f t="shared" si="8"/>
        <v>#DIV/0!</v>
      </c>
    </row>
    <row r="306" ht="20.1" hidden="1" customHeight="1" spans="1:6">
      <c r="A306" s="294" t="s">
        <v>988</v>
      </c>
      <c r="B306" s="288">
        <v>480</v>
      </c>
      <c r="C306" s="289"/>
      <c r="D306" s="289"/>
      <c r="E306" s="286">
        <f t="shared" si="9"/>
        <v>0</v>
      </c>
      <c r="F306" s="286" t="e">
        <f t="shared" si="8"/>
        <v>#DIV/0!</v>
      </c>
    </row>
    <row r="307" ht="20.1" hidden="1" customHeight="1" spans="1:6">
      <c r="A307" s="294" t="s">
        <v>989</v>
      </c>
      <c r="B307" s="288">
        <v>68902</v>
      </c>
      <c r="C307" s="289">
        <v>100</v>
      </c>
      <c r="D307" s="289"/>
      <c r="E307" s="286">
        <f t="shared" si="9"/>
        <v>100</v>
      </c>
      <c r="F307" s="286" t="e">
        <f t="shared" si="8"/>
        <v>#DIV/0!</v>
      </c>
    </row>
    <row r="308" ht="20.1" hidden="1" customHeight="1" spans="1:6">
      <c r="A308" s="294" t="s">
        <v>990</v>
      </c>
      <c r="B308" s="288">
        <v>676</v>
      </c>
      <c r="C308" s="289"/>
      <c r="D308" s="289"/>
      <c r="E308" s="286">
        <f t="shared" si="9"/>
        <v>0</v>
      </c>
      <c r="F308" s="286" t="e">
        <f t="shared" si="8"/>
        <v>#DIV/0!</v>
      </c>
    </row>
    <row r="309" ht="20.1" hidden="1" customHeight="1" spans="1:6">
      <c r="A309" s="294" t="s">
        <v>991</v>
      </c>
      <c r="B309" s="288">
        <v>2820</v>
      </c>
      <c r="C309" s="289">
        <v>10</v>
      </c>
      <c r="D309" s="289"/>
      <c r="E309" s="286">
        <f t="shared" si="9"/>
        <v>10</v>
      </c>
      <c r="F309" s="286" t="e">
        <f t="shared" si="8"/>
        <v>#DIV/0!</v>
      </c>
    </row>
    <row r="310" ht="20.1" hidden="1" customHeight="1" spans="1:6">
      <c r="A310" s="294" t="s">
        <v>992</v>
      </c>
      <c r="B310" s="288">
        <v>10129</v>
      </c>
      <c r="C310" s="289">
        <v>29</v>
      </c>
      <c r="D310" s="289"/>
      <c r="E310" s="286">
        <f t="shared" si="9"/>
        <v>29</v>
      </c>
      <c r="F310" s="286" t="e">
        <f t="shared" si="8"/>
        <v>#DIV/0!</v>
      </c>
    </row>
    <row r="311" ht="20.1" hidden="1" customHeight="1" spans="1:6">
      <c r="A311" s="294" t="s">
        <v>993</v>
      </c>
      <c r="B311" s="288">
        <v>18811</v>
      </c>
      <c r="C311" s="289"/>
      <c r="D311" s="289"/>
      <c r="E311" s="286">
        <f t="shared" si="9"/>
        <v>0</v>
      </c>
      <c r="F311" s="286" t="e">
        <f t="shared" si="8"/>
        <v>#DIV/0!</v>
      </c>
    </row>
    <row r="312" ht="20.1" hidden="1" customHeight="1" spans="1:6">
      <c r="A312" s="294" t="s">
        <v>994</v>
      </c>
      <c r="B312" s="288">
        <v>4371</v>
      </c>
      <c r="C312" s="289">
        <v>97</v>
      </c>
      <c r="D312" s="289"/>
      <c r="E312" s="286">
        <f t="shared" si="9"/>
        <v>97</v>
      </c>
      <c r="F312" s="286" t="e">
        <f t="shared" si="8"/>
        <v>#DIV/0!</v>
      </c>
    </row>
    <row r="313" ht="20.1" customHeight="1" spans="1:6">
      <c r="A313" s="294" t="s">
        <v>995</v>
      </c>
      <c r="B313" s="288">
        <v>21436</v>
      </c>
      <c r="C313" s="289">
        <f>SUM(C314)</f>
        <v>0</v>
      </c>
      <c r="D313" s="289">
        <f>SUM(D314)</f>
        <v>0</v>
      </c>
      <c r="E313" s="286">
        <f t="shared" si="9"/>
        <v>0</v>
      </c>
      <c r="F313" s="286" t="e">
        <f t="shared" si="8"/>
        <v>#DIV/0!</v>
      </c>
    </row>
    <row r="314" ht="20.1" hidden="1" customHeight="1" spans="1:6">
      <c r="A314" s="294" t="s">
        <v>996</v>
      </c>
      <c r="B314" s="288">
        <v>21436</v>
      </c>
      <c r="C314" s="289"/>
      <c r="D314" s="289"/>
      <c r="E314" s="286">
        <f t="shared" si="9"/>
        <v>0</v>
      </c>
      <c r="F314" s="286" t="e">
        <f t="shared" si="8"/>
        <v>#DIV/0!</v>
      </c>
    </row>
    <row r="315" ht="20.1" customHeight="1" spans="1:6">
      <c r="A315" s="295" t="s">
        <v>997</v>
      </c>
      <c r="B315" s="288">
        <v>2461088</v>
      </c>
      <c r="C315" s="289">
        <f>SUM(C316+C326+C348+C355+C367+C376+C388+C397+C406+C414+C422)</f>
        <v>5637</v>
      </c>
      <c r="D315" s="289">
        <f>SUM(D316+D326+D348+D355+D367+D376+D388+D397+D406+D414+D422)</f>
        <v>0</v>
      </c>
      <c r="E315" s="286">
        <f t="shared" si="9"/>
        <v>5637</v>
      </c>
      <c r="F315" s="286" t="e">
        <f t="shared" si="8"/>
        <v>#DIV/0!</v>
      </c>
    </row>
    <row r="316" ht="20.1" customHeight="1" spans="1:6">
      <c r="A316" s="294" t="s">
        <v>998</v>
      </c>
      <c r="B316" s="288">
        <v>134247</v>
      </c>
      <c r="C316" s="289">
        <f>SUM(C317:C325)</f>
        <v>205</v>
      </c>
      <c r="D316" s="289">
        <f>SUM(D317:D325)</f>
        <v>0</v>
      </c>
      <c r="E316" s="286">
        <f t="shared" si="9"/>
        <v>205</v>
      </c>
      <c r="F316" s="286" t="e">
        <f t="shared" si="8"/>
        <v>#DIV/0!</v>
      </c>
    </row>
    <row r="317" ht="20.1" hidden="1" customHeight="1" spans="1:6">
      <c r="A317" s="294" t="s">
        <v>999</v>
      </c>
      <c r="B317" s="288">
        <v>26520</v>
      </c>
      <c r="C317" s="289"/>
      <c r="D317" s="289"/>
      <c r="E317" s="286">
        <f t="shared" si="9"/>
        <v>0</v>
      </c>
      <c r="F317" s="286" t="e">
        <f t="shared" si="8"/>
        <v>#DIV/0!</v>
      </c>
    </row>
    <row r="318" ht="20.1" hidden="1" customHeight="1" spans="1:6">
      <c r="A318" s="294" t="s">
        <v>1000</v>
      </c>
      <c r="B318" s="288">
        <v>2342</v>
      </c>
      <c r="C318" s="289"/>
      <c r="D318" s="289"/>
      <c r="E318" s="286">
        <f t="shared" si="9"/>
        <v>0</v>
      </c>
      <c r="F318" s="286" t="e">
        <f t="shared" si="8"/>
        <v>#DIV/0!</v>
      </c>
    </row>
    <row r="319" ht="20.1" hidden="1" customHeight="1" spans="1:6">
      <c r="A319" s="294" t="s">
        <v>1001</v>
      </c>
      <c r="B319" s="288">
        <v>92156</v>
      </c>
      <c r="C319" s="289">
        <v>168</v>
      </c>
      <c r="D319" s="289"/>
      <c r="E319" s="286">
        <f t="shared" si="9"/>
        <v>168</v>
      </c>
      <c r="F319" s="286" t="e">
        <f t="shared" si="8"/>
        <v>#DIV/0!</v>
      </c>
    </row>
    <row r="320" ht="20.1" hidden="1" customHeight="1" spans="1:6">
      <c r="A320" s="294" t="s">
        <v>1002</v>
      </c>
      <c r="B320" s="288">
        <v>5144</v>
      </c>
      <c r="C320" s="289"/>
      <c r="D320" s="289"/>
      <c r="E320" s="286">
        <f t="shared" si="9"/>
        <v>0</v>
      </c>
      <c r="F320" s="286" t="e">
        <f t="shared" si="8"/>
        <v>#DIV/0!</v>
      </c>
    </row>
    <row r="321" ht="20.1" hidden="1" customHeight="1" spans="1:6">
      <c r="A321" s="294" t="s">
        <v>1003</v>
      </c>
      <c r="B321" s="288">
        <v>106</v>
      </c>
      <c r="C321" s="289"/>
      <c r="D321" s="289"/>
      <c r="E321" s="286">
        <f t="shared" si="9"/>
        <v>0</v>
      </c>
      <c r="F321" s="286" t="e">
        <f t="shared" si="8"/>
        <v>#DIV/0!</v>
      </c>
    </row>
    <row r="322" ht="20.1" hidden="1" customHeight="1" spans="1:6">
      <c r="A322" s="294" t="s">
        <v>1004</v>
      </c>
      <c r="B322" s="288">
        <v>0</v>
      </c>
      <c r="C322" s="289"/>
      <c r="D322" s="289"/>
      <c r="E322" s="286">
        <f t="shared" si="9"/>
        <v>0</v>
      </c>
      <c r="F322" s="286" t="e">
        <f t="shared" si="8"/>
        <v>#DIV/0!</v>
      </c>
    </row>
    <row r="323" ht="20.1" hidden="1" customHeight="1" spans="1:6">
      <c r="A323" s="294" t="s">
        <v>1005</v>
      </c>
      <c r="B323" s="288">
        <v>7</v>
      </c>
      <c r="C323" s="289"/>
      <c r="D323" s="289"/>
      <c r="E323" s="286">
        <f t="shared" si="9"/>
        <v>0</v>
      </c>
      <c r="F323" s="286" t="e">
        <f t="shared" si="8"/>
        <v>#DIV/0!</v>
      </c>
    </row>
    <row r="324" ht="20.1" hidden="1" customHeight="1" spans="1:6">
      <c r="A324" s="294" t="s">
        <v>1006</v>
      </c>
      <c r="B324" s="288">
        <v>1214</v>
      </c>
      <c r="C324" s="289"/>
      <c r="D324" s="289"/>
      <c r="E324" s="286">
        <f t="shared" si="9"/>
        <v>0</v>
      </c>
      <c r="F324" s="286" t="e">
        <f t="shared" si="8"/>
        <v>#DIV/0!</v>
      </c>
    </row>
    <row r="325" ht="20.1" hidden="1" customHeight="1" spans="1:6">
      <c r="A325" s="294" t="s">
        <v>1007</v>
      </c>
      <c r="B325" s="288">
        <v>6758</v>
      </c>
      <c r="C325" s="289">
        <v>37</v>
      </c>
      <c r="D325" s="289"/>
      <c r="E325" s="286">
        <f t="shared" si="9"/>
        <v>37</v>
      </c>
      <c r="F325" s="286" t="e">
        <f t="shared" si="8"/>
        <v>#DIV/0!</v>
      </c>
    </row>
    <row r="326" ht="20.1" customHeight="1" spans="1:6">
      <c r="A326" s="294" t="s">
        <v>1008</v>
      </c>
      <c r="B326" s="288">
        <v>1388917</v>
      </c>
      <c r="C326" s="289">
        <f>SUM(C327:C347)</f>
        <v>3367</v>
      </c>
      <c r="D326" s="289">
        <f>SUM(D327:D347)</f>
        <v>0</v>
      </c>
      <c r="E326" s="286">
        <f t="shared" si="9"/>
        <v>3367</v>
      </c>
      <c r="F326" s="286" t="e">
        <f t="shared" si="8"/>
        <v>#DIV/0!</v>
      </c>
    </row>
    <row r="327" ht="20.1" hidden="1" customHeight="1" spans="1:6">
      <c r="A327" s="294" t="s">
        <v>805</v>
      </c>
      <c r="B327" s="288">
        <v>671100</v>
      </c>
      <c r="C327" s="289">
        <v>1426</v>
      </c>
      <c r="D327" s="289"/>
      <c r="E327" s="286">
        <f t="shared" si="9"/>
        <v>1426</v>
      </c>
      <c r="F327" s="286" t="e">
        <f t="shared" ref="F327:F390" si="12">E327/D327</f>
        <v>#DIV/0!</v>
      </c>
    </row>
    <row r="328" ht="20.1" hidden="1" customHeight="1" spans="1:6">
      <c r="A328" s="294" t="s">
        <v>806</v>
      </c>
      <c r="B328" s="288">
        <v>259702</v>
      </c>
      <c r="C328" s="289">
        <v>781</v>
      </c>
      <c r="D328" s="289"/>
      <c r="E328" s="286">
        <f t="shared" ref="E328:E391" si="13">C328-D328</f>
        <v>781</v>
      </c>
      <c r="F328" s="286" t="e">
        <f t="shared" si="12"/>
        <v>#DIV/0!</v>
      </c>
    </row>
    <row r="329" ht="20.1" hidden="1" customHeight="1" spans="1:6">
      <c r="A329" s="294" t="s">
        <v>807</v>
      </c>
      <c r="B329" s="288">
        <v>953</v>
      </c>
      <c r="C329" s="289"/>
      <c r="D329" s="289"/>
      <c r="E329" s="286">
        <f t="shared" si="13"/>
        <v>0</v>
      </c>
      <c r="F329" s="286" t="e">
        <f t="shared" si="12"/>
        <v>#DIV/0!</v>
      </c>
    </row>
    <row r="330" ht="20.1" hidden="1" customHeight="1" spans="1:6">
      <c r="A330" s="294" t="s">
        <v>1009</v>
      </c>
      <c r="B330" s="288">
        <v>37745</v>
      </c>
      <c r="C330" s="289">
        <v>30</v>
      </c>
      <c r="D330" s="289"/>
      <c r="E330" s="286">
        <f t="shared" si="13"/>
        <v>30</v>
      </c>
      <c r="F330" s="286" t="e">
        <f t="shared" si="12"/>
        <v>#DIV/0!</v>
      </c>
    </row>
    <row r="331" ht="20.1" hidden="1" customHeight="1" spans="1:6">
      <c r="A331" s="294" t="s">
        <v>1010</v>
      </c>
      <c r="B331" s="288">
        <v>9772</v>
      </c>
      <c r="C331" s="289"/>
      <c r="D331" s="289"/>
      <c r="E331" s="286">
        <f t="shared" si="13"/>
        <v>0</v>
      </c>
      <c r="F331" s="286" t="e">
        <f t="shared" si="12"/>
        <v>#DIV/0!</v>
      </c>
    </row>
    <row r="332" ht="20.1" hidden="1" customHeight="1" spans="1:6">
      <c r="A332" s="294" t="s">
        <v>1011</v>
      </c>
      <c r="B332" s="288">
        <v>7329</v>
      </c>
      <c r="C332" s="289">
        <v>10</v>
      </c>
      <c r="D332" s="289"/>
      <c r="E332" s="286">
        <f t="shared" si="13"/>
        <v>10</v>
      </c>
      <c r="F332" s="286" t="e">
        <f t="shared" si="12"/>
        <v>#DIV/0!</v>
      </c>
    </row>
    <row r="333" ht="20.1" hidden="1" customHeight="1" spans="1:6">
      <c r="A333" s="294" t="s">
        <v>1012</v>
      </c>
      <c r="B333" s="288">
        <v>1486</v>
      </c>
      <c r="C333" s="289"/>
      <c r="D333" s="289"/>
      <c r="E333" s="286">
        <f t="shared" si="13"/>
        <v>0</v>
      </c>
      <c r="F333" s="286" t="e">
        <f t="shared" si="12"/>
        <v>#DIV/0!</v>
      </c>
    </row>
    <row r="334" ht="20.1" hidden="1" customHeight="1" spans="1:6">
      <c r="A334" s="294" t="s">
        <v>1013</v>
      </c>
      <c r="B334" s="288">
        <v>17422</v>
      </c>
      <c r="C334" s="289">
        <v>13</v>
      </c>
      <c r="D334" s="289"/>
      <c r="E334" s="286">
        <f t="shared" si="13"/>
        <v>13</v>
      </c>
      <c r="F334" s="286" t="e">
        <f t="shared" si="12"/>
        <v>#DIV/0!</v>
      </c>
    </row>
    <row r="335" ht="20.1" hidden="1" customHeight="1" spans="1:6">
      <c r="A335" s="294" t="s">
        <v>1014</v>
      </c>
      <c r="B335" s="288">
        <v>419</v>
      </c>
      <c r="C335" s="289"/>
      <c r="D335" s="289"/>
      <c r="E335" s="286">
        <f t="shared" si="13"/>
        <v>0</v>
      </c>
      <c r="F335" s="286" t="e">
        <f t="shared" si="12"/>
        <v>#DIV/0!</v>
      </c>
    </row>
    <row r="336" ht="20.1" hidden="1" customHeight="1" spans="1:6">
      <c r="A336" s="294" t="s">
        <v>1015</v>
      </c>
      <c r="B336" s="288">
        <v>1166</v>
      </c>
      <c r="C336" s="289">
        <v>10</v>
      </c>
      <c r="D336" s="289"/>
      <c r="E336" s="286">
        <f t="shared" si="13"/>
        <v>10</v>
      </c>
      <c r="F336" s="286" t="e">
        <f t="shared" si="12"/>
        <v>#DIV/0!</v>
      </c>
    </row>
    <row r="337" ht="20.1" hidden="1" customHeight="1" spans="1:6">
      <c r="A337" s="294" t="s">
        <v>1016</v>
      </c>
      <c r="B337" s="288">
        <v>17482</v>
      </c>
      <c r="C337" s="289">
        <v>35</v>
      </c>
      <c r="D337" s="289"/>
      <c r="E337" s="286">
        <f t="shared" si="13"/>
        <v>35</v>
      </c>
      <c r="F337" s="286" t="e">
        <f t="shared" si="12"/>
        <v>#DIV/0!</v>
      </c>
    </row>
    <row r="338" ht="20.1" hidden="1" customHeight="1" spans="1:6">
      <c r="A338" s="294" t="s">
        <v>1017</v>
      </c>
      <c r="B338" s="288">
        <v>204937</v>
      </c>
      <c r="C338" s="289">
        <v>892</v>
      </c>
      <c r="D338" s="289"/>
      <c r="E338" s="286">
        <f t="shared" si="13"/>
        <v>892</v>
      </c>
      <c r="F338" s="286" t="e">
        <f t="shared" si="12"/>
        <v>#DIV/0!</v>
      </c>
    </row>
    <row r="339" ht="20.1" hidden="1" customHeight="1" spans="1:6">
      <c r="A339" s="294" t="s">
        <v>1018</v>
      </c>
      <c r="B339" s="288">
        <v>1640</v>
      </c>
      <c r="C339" s="289">
        <v>142</v>
      </c>
      <c r="D339" s="289"/>
      <c r="E339" s="286">
        <f t="shared" si="13"/>
        <v>142</v>
      </c>
      <c r="F339" s="286" t="e">
        <f t="shared" si="12"/>
        <v>#DIV/0!</v>
      </c>
    </row>
    <row r="340" ht="20.1" hidden="1" customHeight="1" spans="1:6">
      <c r="A340" s="294" t="s">
        <v>1019</v>
      </c>
      <c r="B340" s="288">
        <v>3046</v>
      </c>
      <c r="C340" s="289">
        <v>15</v>
      </c>
      <c r="D340" s="289"/>
      <c r="E340" s="286">
        <f t="shared" si="13"/>
        <v>15</v>
      </c>
      <c r="F340" s="286" t="e">
        <f t="shared" si="12"/>
        <v>#DIV/0!</v>
      </c>
    </row>
    <row r="341" ht="20.1" hidden="1" customHeight="1" spans="1:6">
      <c r="A341" s="294" t="s">
        <v>1020</v>
      </c>
      <c r="B341" s="288">
        <v>9501</v>
      </c>
      <c r="C341" s="289">
        <v>13</v>
      </c>
      <c r="D341" s="289"/>
      <c r="E341" s="286">
        <f t="shared" si="13"/>
        <v>13</v>
      </c>
      <c r="F341" s="286" t="e">
        <f t="shared" si="12"/>
        <v>#DIV/0!</v>
      </c>
    </row>
    <row r="342" ht="20.1" hidden="1" customHeight="1" spans="1:6">
      <c r="A342" s="294" t="s">
        <v>1021</v>
      </c>
      <c r="B342" s="288">
        <v>5036</v>
      </c>
      <c r="C342" s="289"/>
      <c r="D342" s="289"/>
      <c r="E342" s="286">
        <f t="shared" si="13"/>
        <v>0</v>
      </c>
      <c r="F342" s="286" t="e">
        <f t="shared" si="12"/>
        <v>#DIV/0!</v>
      </c>
    </row>
    <row r="343" ht="20.1" hidden="1" customHeight="1" spans="1:6">
      <c r="A343" s="294" t="s">
        <v>1022</v>
      </c>
      <c r="B343" s="288">
        <v>28665</v>
      </c>
      <c r="C343" s="289"/>
      <c r="D343" s="289"/>
      <c r="E343" s="286">
        <f t="shared" si="13"/>
        <v>0</v>
      </c>
      <c r="F343" s="286" t="e">
        <f t="shared" si="12"/>
        <v>#DIV/0!</v>
      </c>
    </row>
    <row r="344" ht="20.1" hidden="1" customHeight="1" spans="1:6">
      <c r="A344" s="294" t="s">
        <v>1023</v>
      </c>
      <c r="B344" s="288">
        <v>573</v>
      </c>
      <c r="C344" s="289"/>
      <c r="D344" s="289"/>
      <c r="E344" s="286">
        <f t="shared" si="13"/>
        <v>0</v>
      </c>
      <c r="F344" s="286" t="e">
        <f t="shared" si="12"/>
        <v>#DIV/0!</v>
      </c>
    </row>
    <row r="345" ht="20.1" hidden="1" customHeight="1" spans="1:6">
      <c r="A345" s="294" t="s">
        <v>847</v>
      </c>
      <c r="B345" s="288">
        <v>10823</v>
      </c>
      <c r="C345" s="289"/>
      <c r="D345" s="289"/>
      <c r="E345" s="286">
        <f t="shared" si="13"/>
        <v>0</v>
      </c>
      <c r="F345" s="286" t="e">
        <f t="shared" si="12"/>
        <v>#DIV/0!</v>
      </c>
    </row>
    <row r="346" ht="20.1" hidden="1" customHeight="1" spans="1:6">
      <c r="A346" s="294" t="s">
        <v>814</v>
      </c>
      <c r="B346" s="288">
        <v>1423</v>
      </c>
      <c r="C346" s="289"/>
      <c r="D346" s="289"/>
      <c r="E346" s="286">
        <f t="shared" si="13"/>
        <v>0</v>
      </c>
      <c r="F346" s="286" t="e">
        <f t="shared" si="12"/>
        <v>#DIV/0!</v>
      </c>
    </row>
    <row r="347" ht="20.1" hidden="1" customHeight="1" spans="1:6">
      <c r="A347" s="294" t="s">
        <v>1024</v>
      </c>
      <c r="B347" s="288">
        <v>98697</v>
      </c>
      <c r="C347" s="289"/>
      <c r="D347" s="289"/>
      <c r="E347" s="286">
        <f t="shared" si="13"/>
        <v>0</v>
      </c>
      <c r="F347" s="286" t="e">
        <f t="shared" si="12"/>
        <v>#DIV/0!</v>
      </c>
    </row>
    <row r="348" ht="20.1" customHeight="1" spans="1:6">
      <c r="A348" s="294" t="s">
        <v>1025</v>
      </c>
      <c r="B348" s="288">
        <v>19845</v>
      </c>
      <c r="C348" s="289">
        <f>SUM(C349:C354)</f>
        <v>0</v>
      </c>
      <c r="D348" s="289">
        <f>SUM(D349:D354)</f>
        <v>0</v>
      </c>
      <c r="E348" s="286">
        <f t="shared" si="13"/>
        <v>0</v>
      </c>
      <c r="F348" s="286" t="e">
        <f t="shared" si="12"/>
        <v>#DIV/0!</v>
      </c>
    </row>
    <row r="349" ht="20.1" hidden="1" customHeight="1" spans="1:6">
      <c r="A349" s="294" t="s">
        <v>805</v>
      </c>
      <c r="B349" s="288">
        <v>13921</v>
      </c>
      <c r="C349" s="289"/>
      <c r="D349" s="289"/>
      <c r="E349" s="286">
        <f t="shared" si="13"/>
        <v>0</v>
      </c>
      <c r="F349" s="286" t="e">
        <f t="shared" si="12"/>
        <v>#DIV/0!</v>
      </c>
    </row>
    <row r="350" ht="20.1" hidden="1" customHeight="1" spans="1:6">
      <c r="A350" s="294" t="s">
        <v>806</v>
      </c>
      <c r="B350" s="288">
        <v>3522</v>
      </c>
      <c r="C350" s="289"/>
      <c r="D350" s="289"/>
      <c r="E350" s="286">
        <f t="shared" si="13"/>
        <v>0</v>
      </c>
      <c r="F350" s="286" t="e">
        <f t="shared" si="12"/>
        <v>#DIV/0!</v>
      </c>
    </row>
    <row r="351" ht="20.1" hidden="1" customHeight="1" spans="1:6">
      <c r="A351" s="294" t="s">
        <v>807</v>
      </c>
      <c r="B351" s="288">
        <v>18</v>
      </c>
      <c r="C351" s="289"/>
      <c r="D351" s="289"/>
      <c r="E351" s="286">
        <f t="shared" si="13"/>
        <v>0</v>
      </c>
      <c r="F351" s="286" t="e">
        <f t="shared" si="12"/>
        <v>#DIV/0!</v>
      </c>
    </row>
    <row r="352" ht="20.1" hidden="1" customHeight="1" spans="1:6">
      <c r="A352" s="294" t="s">
        <v>1026</v>
      </c>
      <c r="B352" s="288">
        <v>1409</v>
      </c>
      <c r="C352" s="289"/>
      <c r="D352" s="289"/>
      <c r="E352" s="286">
        <f t="shared" si="13"/>
        <v>0</v>
      </c>
      <c r="F352" s="286" t="e">
        <f t="shared" si="12"/>
        <v>#DIV/0!</v>
      </c>
    </row>
    <row r="353" ht="20.1" hidden="1" customHeight="1" spans="1:6">
      <c r="A353" s="294" t="s">
        <v>814</v>
      </c>
      <c r="B353" s="288">
        <v>0</v>
      </c>
      <c r="C353" s="289"/>
      <c r="D353" s="289"/>
      <c r="E353" s="286">
        <f t="shared" si="13"/>
        <v>0</v>
      </c>
      <c r="F353" s="286" t="e">
        <f t="shared" si="12"/>
        <v>#DIV/0!</v>
      </c>
    </row>
    <row r="354" ht="20.1" hidden="1" customHeight="1" spans="1:6">
      <c r="A354" s="294" t="s">
        <v>1027</v>
      </c>
      <c r="B354" s="288">
        <v>975</v>
      </c>
      <c r="C354" s="289"/>
      <c r="D354" s="289"/>
      <c r="E354" s="286">
        <f t="shared" si="13"/>
        <v>0</v>
      </c>
      <c r="F354" s="286" t="e">
        <f t="shared" si="12"/>
        <v>#DIV/0!</v>
      </c>
    </row>
    <row r="355" ht="20.1" customHeight="1" spans="1:6">
      <c r="A355" s="294" t="s">
        <v>1028</v>
      </c>
      <c r="B355" s="288">
        <v>216178</v>
      </c>
      <c r="C355" s="289">
        <f>SUM(C356:C366)</f>
        <v>577</v>
      </c>
      <c r="D355" s="289">
        <f>SUM(D356:D366)</f>
        <v>0</v>
      </c>
      <c r="E355" s="286">
        <f t="shared" si="13"/>
        <v>577</v>
      </c>
      <c r="F355" s="286" t="e">
        <f t="shared" si="12"/>
        <v>#DIV/0!</v>
      </c>
    </row>
    <row r="356" ht="20.1" hidden="1" customHeight="1" spans="1:6">
      <c r="A356" s="294" t="s">
        <v>805</v>
      </c>
      <c r="B356" s="288">
        <v>114395</v>
      </c>
      <c r="C356" s="289">
        <v>385</v>
      </c>
      <c r="D356" s="289"/>
      <c r="E356" s="286">
        <f t="shared" si="13"/>
        <v>385</v>
      </c>
      <c r="F356" s="286" t="e">
        <f t="shared" si="12"/>
        <v>#DIV/0!</v>
      </c>
    </row>
    <row r="357" ht="20.1" hidden="1" customHeight="1" spans="1:6">
      <c r="A357" s="294" t="s">
        <v>806</v>
      </c>
      <c r="B357" s="288">
        <v>55655</v>
      </c>
      <c r="C357" s="289">
        <v>192</v>
      </c>
      <c r="D357" s="289"/>
      <c r="E357" s="286">
        <f t="shared" si="13"/>
        <v>192</v>
      </c>
      <c r="F357" s="286" t="e">
        <f t="shared" si="12"/>
        <v>#DIV/0!</v>
      </c>
    </row>
    <row r="358" ht="20.1" hidden="1" customHeight="1" spans="1:6">
      <c r="A358" s="294" t="s">
        <v>807</v>
      </c>
      <c r="B358" s="288">
        <v>46</v>
      </c>
      <c r="C358" s="289"/>
      <c r="D358" s="289"/>
      <c r="E358" s="286">
        <f t="shared" si="13"/>
        <v>0</v>
      </c>
      <c r="F358" s="286" t="e">
        <f t="shared" si="12"/>
        <v>#DIV/0!</v>
      </c>
    </row>
    <row r="359" ht="20.1" hidden="1" customHeight="1" spans="1:6">
      <c r="A359" s="294" t="s">
        <v>1029</v>
      </c>
      <c r="B359" s="288">
        <v>5994</v>
      </c>
      <c r="C359" s="289"/>
      <c r="D359" s="289"/>
      <c r="E359" s="286">
        <f t="shared" si="13"/>
        <v>0</v>
      </c>
      <c r="F359" s="286" t="e">
        <f t="shared" si="12"/>
        <v>#DIV/0!</v>
      </c>
    </row>
    <row r="360" ht="20.1" hidden="1" customHeight="1" spans="1:6">
      <c r="A360" s="294" t="s">
        <v>1030</v>
      </c>
      <c r="B360" s="288">
        <v>1319</v>
      </c>
      <c r="C360" s="289"/>
      <c r="D360" s="289"/>
      <c r="E360" s="286">
        <f t="shared" si="13"/>
        <v>0</v>
      </c>
      <c r="F360" s="286" t="e">
        <f t="shared" si="12"/>
        <v>#DIV/0!</v>
      </c>
    </row>
    <row r="361" ht="20.1" hidden="1" customHeight="1" spans="1:6">
      <c r="A361" s="294" t="s">
        <v>1031</v>
      </c>
      <c r="B361" s="288">
        <v>414</v>
      </c>
      <c r="C361" s="289"/>
      <c r="D361" s="289"/>
      <c r="E361" s="286">
        <f t="shared" si="13"/>
        <v>0</v>
      </c>
      <c r="F361" s="286" t="e">
        <f t="shared" si="12"/>
        <v>#DIV/0!</v>
      </c>
    </row>
    <row r="362" ht="20.1" hidden="1" customHeight="1" spans="1:6">
      <c r="A362" s="294" t="s">
        <v>1032</v>
      </c>
      <c r="B362" s="288">
        <v>429</v>
      </c>
      <c r="C362" s="289"/>
      <c r="D362" s="289"/>
      <c r="E362" s="286">
        <f t="shared" si="13"/>
        <v>0</v>
      </c>
      <c r="F362" s="286" t="e">
        <f t="shared" si="12"/>
        <v>#DIV/0!</v>
      </c>
    </row>
    <row r="363" ht="20.1" hidden="1" customHeight="1" spans="1:6">
      <c r="A363" s="294" t="s">
        <v>1033</v>
      </c>
      <c r="B363" s="288">
        <v>379</v>
      </c>
      <c r="C363" s="289"/>
      <c r="D363" s="289"/>
      <c r="E363" s="286">
        <f t="shared" si="13"/>
        <v>0</v>
      </c>
      <c r="F363" s="286" t="e">
        <f t="shared" si="12"/>
        <v>#DIV/0!</v>
      </c>
    </row>
    <row r="364" ht="20.1" hidden="1" customHeight="1" spans="1:6">
      <c r="A364" s="294" t="s">
        <v>1034</v>
      </c>
      <c r="B364" s="288">
        <v>7109</v>
      </c>
      <c r="C364" s="289"/>
      <c r="D364" s="289"/>
      <c r="E364" s="286">
        <f t="shared" si="13"/>
        <v>0</v>
      </c>
      <c r="F364" s="286" t="e">
        <f t="shared" si="12"/>
        <v>#DIV/0!</v>
      </c>
    </row>
    <row r="365" ht="20.1" hidden="1" customHeight="1" spans="1:6">
      <c r="A365" s="294" t="s">
        <v>814</v>
      </c>
      <c r="B365" s="288">
        <v>711</v>
      </c>
      <c r="C365" s="289"/>
      <c r="D365" s="289"/>
      <c r="E365" s="286">
        <f t="shared" si="13"/>
        <v>0</v>
      </c>
      <c r="F365" s="286" t="e">
        <f t="shared" si="12"/>
        <v>#DIV/0!</v>
      </c>
    </row>
    <row r="366" ht="20.1" hidden="1" customHeight="1" spans="1:6">
      <c r="A366" s="294" t="s">
        <v>1035</v>
      </c>
      <c r="B366" s="288">
        <v>29727</v>
      </c>
      <c r="C366" s="289"/>
      <c r="D366" s="289"/>
      <c r="E366" s="286">
        <f t="shared" si="13"/>
        <v>0</v>
      </c>
      <c r="F366" s="286" t="e">
        <f t="shared" si="12"/>
        <v>#DIV/0!</v>
      </c>
    </row>
    <row r="367" ht="20.1" customHeight="1" spans="1:6">
      <c r="A367" s="294" t="s">
        <v>1036</v>
      </c>
      <c r="B367" s="288">
        <v>286145</v>
      </c>
      <c r="C367" s="289">
        <f>SUM(C368:C375)</f>
        <v>829</v>
      </c>
      <c r="D367" s="289">
        <f>SUM(D368:D375)</f>
        <v>0</v>
      </c>
      <c r="E367" s="286">
        <f t="shared" si="13"/>
        <v>829</v>
      </c>
      <c r="F367" s="286" t="e">
        <f t="shared" si="12"/>
        <v>#DIV/0!</v>
      </c>
    </row>
    <row r="368" ht="20.1" hidden="1" customHeight="1" spans="1:6">
      <c r="A368" s="294" t="s">
        <v>805</v>
      </c>
      <c r="B368" s="288">
        <v>150586</v>
      </c>
      <c r="C368" s="289">
        <v>492</v>
      </c>
      <c r="D368" s="289"/>
      <c r="E368" s="286">
        <f t="shared" si="13"/>
        <v>492</v>
      </c>
      <c r="F368" s="286" t="e">
        <f t="shared" si="12"/>
        <v>#DIV/0!</v>
      </c>
    </row>
    <row r="369" ht="20.1" hidden="1" customHeight="1" spans="1:6">
      <c r="A369" s="294" t="s">
        <v>806</v>
      </c>
      <c r="B369" s="288">
        <v>71775</v>
      </c>
      <c r="C369" s="289">
        <v>316</v>
      </c>
      <c r="D369" s="289"/>
      <c r="E369" s="286">
        <f t="shared" si="13"/>
        <v>316</v>
      </c>
      <c r="F369" s="286" t="e">
        <f t="shared" si="12"/>
        <v>#DIV/0!</v>
      </c>
    </row>
    <row r="370" ht="20.1" hidden="1" customHeight="1" spans="1:6">
      <c r="A370" s="294" t="s">
        <v>807</v>
      </c>
      <c r="B370" s="288">
        <v>606</v>
      </c>
      <c r="C370" s="289"/>
      <c r="D370" s="289"/>
      <c r="E370" s="286">
        <f t="shared" si="13"/>
        <v>0</v>
      </c>
      <c r="F370" s="286" t="e">
        <f t="shared" si="12"/>
        <v>#DIV/0!</v>
      </c>
    </row>
    <row r="371" ht="20.1" hidden="1" customHeight="1" spans="1:6">
      <c r="A371" s="294" t="s">
        <v>1037</v>
      </c>
      <c r="B371" s="288">
        <v>10519</v>
      </c>
      <c r="C371" s="289"/>
      <c r="D371" s="289"/>
      <c r="E371" s="286">
        <f t="shared" si="13"/>
        <v>0</v>
      </c>
      <c r="F371" s="286" t="e">
        <f t="shared" si="12"/>
        <v>#DIV/0!</v>
      </c>
    </row>
    <row r="372" ht="20.1" hidden="1" customHeight="1" spans="1:6">
      <c r="A372" s="294" t="s">
        <v>1038</v>
      </c>
      <c r="B372" s="288">
        <v>3241</v>
      </c>
      <c r="C372" s="289"/>
      <c r="D372" s="289"/>
      <c r="E372" s="286">
        <f t="shared" si="13"/>
        <v>0</v>
      </c>
      <c r="F372" s="286" t="e">
        <f t="shared" si="12"/>
        <v>#DIV/0!</v>
      </c>
    </row>
    <row r="373" ht="20.1" hidden="1" customHeight="1" spans="1:6">
      <c r="A373" s="294" t="s">
        <v>1039</v>
      </c>
      <c r="B373" s="288">
        <v>20288</v>
      </c>
      <c r="C373" s="289"/>
      <c r="D373" s="289"/>
      <c r="E373" s="286">
        <f t="shared" si="13"/>
        <v>0</v>
      </c>
      <c r="F373" s="286" t="e">
        <f t="shared" si="12"/>
        <v>#DIV/0!</v>
      </c>
    </row>
    <row r="374" ht="20.1" hidden="1" customHeight="1" spans="1:6">
      <c r="A374" s="294" t="s">
        <v>814</v>
      </c>
      <c r="B374" s="288">
        <v>0</v>
      </c>
      <c r="C374" s="289"/>
      <c r="D374" s="289"/>
      <c r="E374" s="286">
        <f t="shared" si="13"/>
        <v>0</v>
      </c>
      <c r="F374" s="286" t="e">
        <f t="shared" si="12"/>
        <v>#DIV/0!</v>
      </c>
    </row>
    <row r="375" ht="20.1" hidden="1" customHeight="1" spans="1:6">
      <c r="A375" s="294" t="s">
        <v>1040</v>
      </c>
      <c r="B375" s="288">
        <v>29130</v>
      </c>
      <c r="C375" s="289">
        <v>21</v>
      </c>
      <c r="D375" s="289"/>
      <c r="E375" s="286">
        <f t="shared" si="13"/>
        <v>21</v>
      </c>
      <c r="F375" s="286" t="e">
        <f t="shared" si="12"/>
        <v>#DIV/0!</v>
      </c>
    </row>
    <row r="376" ht="20.1" customHeight="1" spans="1:6">
      <c r="A376" s="294" t="s">
        <v>1041</v>
      </c>
      <c r="B376" s="288">
        <v>103440</v>
      </c>
      <c r="C376" s="289">
        <f>SUM(C377:C387)</f>
        <v>622</v>
      </c>
      <c r="D376" s="289">
        <f>SUM(D377:D387)</f>
        <v>0</v>
      </c>
      <c r="E376" s="286">
        <f t="shared" si="13"/>
        <v>622</v>
      </c>
      <c r="F376" s="286" t="e">
        <f t="shared" si="12"/>
        <v>#DIV/0!</v>
      </c>
    </row>
    <row r="377" ht="20.1" hidden="1" customHeight="1" spans="1:6">
      <c r="A377" s="294" t="s">
        <v>805</v>
      </c>
      <c r="B377" s="288">
        <v>58573</v>
      </c>
      <c r="C377" s="289">
        <v>342</v>
      </c>
      <c r="D377" s="289"/>
      <c r="E377" s="286">
        <f t="shared" si="13"/>
        <v>342</v>
      </c>
      <c r="F377" s="286" t="e">
        <f t="shared" si="12"/>
        <v>#DIV/0!</v>
      </c>
    </row>
    <row r="378" ht="20.1" hidden="1" customHeight="1" spans="1:6">
      <c r="A378" s="294" t="s">
        <v>806</v>
      </c>
      <c r="B378" s="288">
        <v>21864</v>
      </c>
      <c r="C378" s="289">
        <v>171</v>
      </c>
      <c r="D378" s="289"/>
      <c r="E378" s="286">
        <f t="shared" si="13"/>
        <v>171</v>
      </c>
      <c r="F378" s="286" t="e">
        <f t="shared" si="12"/>
        <v>#DIV/0!</v>
      </c>
    </row>
    <row r="379" ht="20.1" hidden="1" customHeight="1" spans="1:6">
      <c r="A379" s="294" t="s">
        <v>807</v>
      </c>
      <c r="B379" s="288">
        <v>52</v>
      </c>
      <c r="C379" s="289"/>
      <c r="D379" s="289"/>
      <c r="E379" s="286">
        <f t="shared" si="13"/>
        <v>0</v>
      </c>
      <c r="F379" s="286" t="e">
        <f t="shared" si="12"/>
        <v>#DIV/0!</v>
      </c>
    </row>
    <row r="380" ht="20.1" hidden="1" customHeight="1" spans="1:6">
      <c r="A380" s="294" t="s">
        <v>1042</v>
      </c>
      <c r="B380" s="288">
        <v>3626</v>
      </c>
      <c r="C380" s="289">
        <v>84</v>
      </c>
      <c r="D380" s="289"/>
      <c r="E380" s="286">
        <f t="shared" si="13"/>
        <v>84</v>
      </c>
      <c r="F380" s="286" t="e">
        <f t="shared" si="12"/>
        <v>#DIV/0!</v>
      </c>
    </row>
    <row r="381" ht="20.1" hidden="1" customHeight="1" spans="1:6">
      <c r="A381" s="294" t="s">
        <v>1043</v>
      </c>
      <c r="B381" s="288">
        <v>2830</v>
      </c>
      <c r="C381" s="289">
        <v>10</v>
      </c>
      <c r="D381" s="289"/>
      <c r="E381" s="286">
        <f t="shared" si="13"/>
        <v>10</v>
      </c>
      <c r="F381" s="286" t="e">
        <f t="shared" si="12"/>
        <v>#DIV/0!</v>
      </c>
    </row>
    <row r="382" ht="20.1" hidden="1" customHeight="1" spans="1:6">
      <c r="A382" s="294" t="s">
        <v>1044</v>
      </c>
      <c r="B382" s="288">
        <v>2536</v>
      </c>
      <c r="C382" s="289"/>
      <c r="D382" s="289"/>
      <c r="E382" s="286">
        <f t="shared" si="13"/>
        <v>0</v>
      </c>
      <c r="F382" s="286" t="e">
        <f t="shared" si="12"/>
        <v>#DIV/0!</v>
      </c>
    </row>
    <row r="383" ht="20.1" hidden="1" customHeight="1" spans="1:6">
      <c r="A383" s="294" t="s">
        <v>1045</v>
      </c>
      <c r="B383" s="288">
        <v>3421</v>
      </c>
      <c r="C383" s="289">
        <v>15</v>
      </c>
      <c r="D383" s="289"/>
      <c r="E383" s="286">
        <f t="shared" si="13"/>
        <v>15</v>
      </c>
      <c r="F383" s="286" t="e">
        <f t="shared" si="12"/>
        <v>#DIV/0!</v>
      </c>
    </row>
    <row r="384" ht="20.1" hidden="1" customHeight="1" spans="1:6">
      <c r="A384" s="294" t="s">
        <v>1046</v>
      </c>
      <c r="B384" s="288">
        <v>576</v>
      </c>
      <c r="C384" s="289"/>
      <c r="D384" s="289"/>
      <c r="E384" s="286">
        <f t="shared" si="13"/>
        <v>0</v>
      </c>
      <c r="F384" s="286" t="e">
        <f t="shared" si="12"/>
        <v>#DIV/0!</v>
      </c>
    </row>
    <row r="385" ht="20.1" hidden="1" customHeight="1" spans="1:6">
      <c r="A385" s="294" t="s">
        <v>1047</v>
      </c>
      <c r="B385" s="288">
        <v>115</v>
      </c>
      <c r="C385" s="289"/>
      <c r="D385" s="289"/>
      <c r="E385" s="286">
        <f t="shared" si="13"/>
        <v>0</v>
      </c>
      <c r="F385" s="286" t="e">
        <f t="shared" si="12"/>
        <v>#DIV/0!</v>
      </c>
    </row>
    <row r="386" ht="20.1" hidden="1" customHeight="1" spans="1:6">
      <c r="A386" s="294" t="s">
        <v>814</v>
      </c>
      <c r="B386" s="288">
        <v>519</v>
      </c>
      <c r="C386" s="289"/>
      <c r="D386" s="289"/>
      <c r="E386" s="286">
        <f t="shared" si="13"/>
        <v>0</v>
      </c>
      <c r="F386" s="286" t="e">
        <f t="shared" si="12"/>
        <v>#DIV/0!</v>
      </c>
    </row>
    <row r="387" ht="20.1" hidden="1" customHeight="1" spans="1:6">
      <c r="A387" s="294" t="s">
        <v>1048</v>
      </c>
      <c r="B387" s="288">
        <v>9328</v>
      </c>
      <c r="C387" s="289"/>
      <c r="D387" s="289"/>
      <c r="E387" s="286">
        <f t="shared" si="13"/>
        <v>0</v>
      </c>
      <c r="F387" s="286" t="e">
        <f t="shared" si="12"/>
        <v>#DIV/0!</v>
      </c>
    </row>
    <row r="388" ht="20.1" customHeight="1" spans="1:6">
      <c r="A388" s="294" t="s">
        <v>1049</v>
      </c>
      <c r="B388" s="288">
        <v>147905</v>
      </c>
      <c r="C388" s="289">
        <f>SUM(C389:C396)</f>
        <v>0</v>
      </c>
      <c r="D388" s="289">
        <f>SUM(D389:D396)</f>
        <v>0</v>
      </c>
      <c r="E388" s="286">
        <f t="shared" si="13"/>
        <v>0</v>
      </c>
      <c r="F388" s="286" t="e">
        <f t="shared" si="12"/>
        <v>#DIV/0!</v>
      </c>
    </row>
    <row r="389" ht="20.1" hidden="1" customHeight="1" spans="1:6">
      <c r="A389" s="294" t="s">
        <v>805</v>
      </c>
      <c r="B389" s="288">
        <v>95263</v>
      </c>
      <c r="C389" s="289"/>
      <c r="D389" s="289"/>
      <c r="E389" s="286">
        <f t="shared" si="13"/>
        <v>0</v>
      </c>
      <c r="F389" s="286" t="e">
        <f t="shared" si="12"/>
        <v>#DIV/0!</v>
      </c>
    </row>
    <row r="390" ht="20.1" hidden="1" customHeight="1" spans="1:6">
      <c r="A390" s="294" t="s">
        <v>806</v>
      </c>
      <c r="B390" s="288">
        <v>2842</v>
      </c>
      <c r="C390" s="289"/>
      <c r="D390" s="289"/>
      <c r="E390" s="286">
        <f t="shared" si="13"/>
        <v>0</v>
      </c>
      <c r="F390" s="286" t="e">
        <f t="shared" si="12"/>
        <v>#DIV/0!</v>
      </c>
    </row>
    <row r="391" ht="20.1" hidden="1" customHeight="1" spans="1:6">
      <c r="A391" s="294" t="s">
        <v>807</v>
      </c>
      <c r="B391" s="288">
        <v>0</v>
      </c>
      <c r="C391" s="289"/>
      <c r="D391" s="289"/>
      <c r="E391" s="286">
        <f t="shared" si="13"/>
        <v>0</v>
      </c>
      <c r="F391" s="286" t="e">
        <f t="shared" ref="F391:F454" si="14">E391/D391</f>
        <v>#DIV/0!</v>
      </c>
    </row>
    <row r="392" ht="20.1" hidden="1" customHeight="1" spans="1:6">
      <c r="A392" s="294" t="s">
        <v>1050</v>
      </c>
      <c r="B392" s="288">
        <v>17967</v>
      </c>
      <c r="C392" s="289"/>
      <c r="D392" s="289"/>
      <c r="E392" s="286">
        <f t="shared" ref="E392:E436" si="15">C392-D392</f>
        <v>0</v>
      </c>
      <c r="F392" s="286" t="e">
        <f t="shared" si="14"/>
        <v>#DIV/0!</v>
      </c>
    </row>
    <row r="393" ht="20.1" hidden="1" customHeight="1" spans="1:6">
      <c r="A393" s="294" t="s">
        <v>1051</v>
      </c>
      <c r="B393" s="288">
        <v>8729</v>
      </c>
      <c r="C393" s="289"/>
      <c r="D393" s="289"/>
      <c r="E393" s="286">
        <f t="shared" si="15"/>
        <v>0</v>
      </c>
      <c r="F393" s="286" t="e">
        <f t="shared" si="14"/>
        <v>#DIV/0!</v>
      </c>
    </row>
    <row r="394" ht="20.1" hidden="1" customHeight="1" spans="1:6">
      <c r="A394" s="294" t="s">
        <v>1052</v>
      </c>
      <c r="B394" s="288">
        <v>16912</v>
      </c>
      <c r="C394" s="289"/>
      <c r="D394" s="289"/>
      <c r="E394" s="286">
        <f t="shared" si="15"/>
        <v>0</v>
      </c>
      <c r="F394" s="286" t="e">
        <f t="shared" si="14"/>
        <v>#DIV/0!</v>
      </c>
    </row>
    <row r="395" ht="20.1" hidden="1" customHeight="1" spans="1:6">
      <c r="A395" s="294" t="s">
        <v>814</v>
      </c>
      <c r="B395" s="288">
        <v>0</v>
      </c>
      <c r="C395" s="289"/>
      <c r="D395" s="289"/>
      <c r="E395" s="286">
        <f t="shared" si="15"/>
        <v>0</v>
      </c>
      <c r="F395" s="286" t="e">
        <f t="shared" si="14"/>
        <v>#DIV/0!</v>
      </c>
    </row>
    <row r="396" ht="20.1" hidden="1" customHeight="1" spans="1:6">
      <c r="A396" s="294" t="s">
        <v>1053</v>
      </c>
      <c r="B396" s="288">
        <v>6192</v>
      </c>
      <c r="C396" s="289"/>
      <c r="D396" s="289"/>
      <c r="E396" s="286">
        <f t="shared" si="15"/>
        <v>0</v>
      </c>
      <c r="F396" s="286" t="e">
        <f t="shared" si="14"/>
        <v>#DIV/0!</v>
      </c>
    </row>
    <row r="397" ht="20.1" customHeight="1" spans="1:6">
      <c r="A397" s="294" t="s">
        <v>1054</v>
      </c>
      <c r="B397" s="288">
        <v>63362</v>
      </c>
      <c r="C397" s="289">
        <f>SUM(C398:C405)</f>
        <v>0</v>
      </c>
      <c r="D397" s="289">
        <f>SUM(D398:D405)</f>
        <v>0</v>
      </c>
      <c r="E397" s="286">
        <f t="shared" si="15"/>
        <v>0</v>
      </c>
      <c r="F397" s="286" t="e">
        <f t="shared" si="14"/>
        <v>#DIV/0!</v>
      </c>
    </row>
    <row r="398" ht="20.1" hidden="1" customHeight="1" spans="1:6">
      <c r="A398" s="294" t="s">
        <v>805</v>
      </c>
      <c r="B398" s="288">
        <v>32795</v>
      </c>
      <c r="C398" s="289"/>
      <c r="D398" s="289"/>
      <c r="E398" s="286">
        <f t="shared" si="15"/>
        <v>0</v>
      </c>
      <c r="F398" s="286" t="e">
        <f t="shared" si="14"/>
        <v>#DIV/0!</v>
      </c>
    </row>
    <row r="399" ht="20.1" hidden="1" customHeight="1" spans="1:6">
      <c r="A399" s="294" t="s">
        <v>806</v>
      </c>
      <c r="B399" s="288">
        <v>4094</v>
      </c>
      <c r="C399" s="289"/>
      <c r="D399" s="289"/>
      <c r="E399" s="286">
        <f t="shared" si="15"/>
        <v>0</v>
      </c>
      <c r="F399" s="286" t="e">
        <f t="shared" si="14"/>
        <v>#DIV/0!</v>
      </c>
    </row>
    <row r="400" ht="20.1" hidden="1" customHeight="1" spans="1:6">
      <c r="A400" s="294" t="s">
        <v>807</v>
      </c>
      <c r="B400" s="288">
        <v>0</v>
      </c>
      <c r="C400" s="289"/>
      <c r="D400" s="289"/>
      <c r="E400" s="286">
        <f t="shared" si="15"/>
        <v>0</v>
      </c>
      <c r="F400" s="286" t="e">
        <f t="shared" si="14"/>
        <v>#DIV/0!</v>
      </c>
    </row>
    <row r="401" ht="20.1" hidden="1" customHeight="1" spans="1:6">
      <c r="A401" s="294" t="s">
        <v>1055</v>
      </c>
      <c r="B401" s="288">
        <v>4925</v>
      </c>
      <c r="C401" s="289"/>
      <c r="D401" s="289"/>
      <c r="E401" s="286">
        <f t="shared" si="15"/>
        <v>0</v>
      </c>
      <c r="F401" s="286" t="e">
        <f t="shared" si="14"/>
        <v>#DIV/0!</v>
      </c>
    </row>
    <row r="402" ht="20.1" hidden="1" customHeight="1" spans="1:6">
      <c r="A402" s="294" t="s">
        <v>1056</v>
      </c>
      <c r="B402" s="288">
        <v>1126</v>
      </c>
      <c r="C402" s="289"/>
      <c r="D402" s="289"/>
      <c r="E402" s="286">
        <f t="shared" si="15"/>
        <v>0</v>
      </c>
      <c r="F402" s="286" t="e">
        <f t="shared" si="14"/>
        <v>#DIV/0!</v>
      </c>
    </row>
    <row r="403" ht="20.1" hidden="1" customHeight="1" spans="1:6">
      <c r="A403" s="294" t="s">
        <v>1057</v>
      </c>
      <c r="B403" s="288">
        <v>17901</v>
      </c>
      <c r="C403" s="289"/>
      <c r="D403" s="289"/>
      <c r="E403" s="286">
        <f t="shared" si="15"/>
        <v>0</v>
      </c>
      <c r="F403" s="286" t="e">
        <f t="shared" si="14"/>
        <v>#DIV/0!</v>
      </c>
    </row>
    <row r="404" ht="20.1" hidden="1" customHeight="1" spans="1:6">
      <c r="A404" s="294" t="s">
        <v>814</v>
      </c>
      <c r="B404" s="288">
        <v>0</v>
      </c>
      <c r="C404" s="289"/>
      <c r="D404" s="289"/>
      <c r="E404" s="286">
        <f t="shared" si="15"/>
        <v>0</v>
      </c>
      <c r="F404" s="286" t="e">
        <f t="shared" si="14"/>
        <v>#DIV/0!</v>
      </c>
    </row>
    <row r="405" ht="20.1" hidden="1" customHeight="1" spans="1:6">
      <c r="A405" s="294" t="s">
        <v>1058</v>
      </c>
      <c r="B405" s="288">
        <v>2521</v>
      </c>
      <c r="C405" s="289"/>
      <c r="D405" s="289"/>
      <c r="E405" s="286">
        <f t="shared" si="15"/>
        <v>0</v>
      </c>
      <c r="F405" s="286" t="e">
        <f t="shared" si="14"/>
        <v>#DIV/0!</v>
      </c>
    </row>
    <row r="406" ht="20.1" customHeight="1" spans="1:6">
      <c r="A406" s="294" t="s">
        <v>1059</v>
      </c>
      <c r="B406" s="288">
        <v>1315</v>
      </c>
      <c r="C406" s="289">
        <f>SUM(C407:C413)</f>
        <v>0</v>
      </c>
      <c r="D406" s="289">
        <f>SUM(D407:D413)</f>
        <v>0</v>
      </c>
      <c r="E406" s="286">
        <f t="shared" si="15"/>
        <v>0</v>
      </c>
      <c r="F406" s="286" t="e">
        <f t="shared" si="14"/>
        <v>#DIV/0!</v>
      </c>
    </row>
    <row r="407" ht="20.1" hidden="1" customHeight="1" spans="1:6">
      <c r="A407" s="294" t="s">
        <v>805</v>
      </c>
      <c r="B407" s="288">
        <v>525</v>
      </c>
      <c r="C407" s="289"/>
      <c r="D407" s="289"/>
      <c r="E407" s="286">
        <f t="shared" si="15"/>
        <v>0</v>
      </c>
      <c r="F407" s="286" t="e">
        <f t="shared" si="14"/>
        <v>#DIV/0!</v>
      </c>
    </row>
    <row r="408" ht="20.1" hidden="1" customHeight="1" spans="1:6">
      <c r="A408" s="294" t="s">
        <v>806</v>
      </c>
      <c r="B408" s="288">
        <v>292</v>
      </c>
      <c r="C408" s="289"/>
      <c r="D408" s="289"/>
      <c r="E408" s="286">
        <f t="shared" si="15"/>
        <v>0</v>
      </c>
      <c r="F408" s="286" t="e">
        <f t="shared" si="14"/>
        <v>#DIV/0!</v>
      </c>
    </row>
    <row r="409" ht="20.1" hidden="1" customHeight="1" spans="1:6">
      <c r="A409" s="294" t="s">
        <v>807</v>
      </c>
      <c r="B409" s="288">
        <v>0</v>
      </c>
      <c r="C409" s="289"/>
      <c r="D409" s="289"/>
      <c r="E409" s="286">
        <f t="shared" si="15"/>
        <v>0</v>
      </c>
      <c r="F409" s="286" t="e">
        <f t="shared" si="14"/>
        <v>#DIV/0!</v>
      </c>
    </row>
    <row r="410" ht="20.1" hidden="1" customHeight="1" spans="1:6">
      <c r="A410" s="294" t="s">
        <v>1060</v>
      </c>
      <c r="B410" s="288">
        <v>6</v>
      </c>
      <c r="C410" s="289"/>
      <c r="D410" s="289"/>
      <c r="E410" s="286">
        <f t="shared" si="15"/>
        <v>0</v>
      </c>
      <c r="F410" s="286" t="e">
        <f t="shared" si="14"/>
        <v>#DIV/0!</v>
      </c>
    </row>
    <row r="411" ht="20.1" hidden="1" customHeight="1" spans="1:6">
      <c r="A411" s="294" t="s">
        <v>1061</v>
      </c>
      <c r="B411" s="288">
        <v>281</v>
      </c>
      <c r="C411" s="289"/>
      <c r="D411" s="289"/>
      <c r="E411" s="286">
        <f t="shared" si="15"/>
        <v>0</v>
      </c>
      <c r="F411" s="286" t="e">
        <f t="shared" si="14"/>
        <v>#DIV/0!</v>
      </c>
    </row>
    <row r="412" ht="20.1" hidden="1" customHeight="1" spans="1:6">
      <c r="A412" s="294" t="s">
        <v>814</v>
      </c>
      <c r="B412" s="288">
        <v>1</v>
      </c>
      <c r="C412" s="289"/>
      <c r="D412" s="289"/>
      <c r="E412" s="286">
        <f t="shared" si="15"/>
        <v>0</v>
      </c>
      <c r="F412" s="286" t="e">
        <f t="shared" si="14"/>
        <v>#DIV/0!</v>
      </c>
    </row>
    <row r="413" ht="20.1" hidden="1" customHeight="1" spans="1:6">
      <c r="A413" s="294" t="s">
        <v>1062</v>
      </c>
      <c r="B413" s="288">
        <v>210</v>
      </c>
      <c r="C413" s="289"/>
      <c r="D413" s="289"/>
      <c r="E413" s="286">
        <f t="shared" si="15"/>
        <v>0</v>
      </c>
      <c r="F413" s="286" t="e">
        <f t="shared" si="14"/>
        <v>#DIV/0!</v>
      </c>
    </row>
    <row r="414" ht="20.1" customHeight="1" spans="1:6">
      <c r="A414" s="294" t="s">
        <v>1063</v>
      </c>
      <c r="B414" s="288">
        <v>77</v>
      </c>
      <c r="C414" s="289">
        <f>SUM(C419)</f>
        <v>0</v>
      </c>
      <c r="D414" s="289">
        <f>SUM(D419)</f>
        <v>0</v>
      </c>
      <c r="E414" s="286">
        <f t="shared" si="15"/>
        <v>0</v>
      </c>
      <c r="F414" s="286" t="e">
        <f t="shared" si="14"/>
        <v>#DIV/0!</v>
      </c>
    </row>
    <row r="415" ht="20.1" hidden="1" customHeight="1" spans="1:6">
      <c r="A415" s="294" t="s">
        <v>805</v>
      </c>
      <c r="B415" s="288">
        <v>0</v>
      </c>
      <c r="C415" s="289"/>
      <c r="D415" s="289"/>
      <c r="E415" s="286">
        <f t="shared" si="15"/>
        <v>0</v>
      </c>
      <c r="F415" s="286" t="e">
        <f t="shared" si="14"/>
        <v>#DIV/0!</v>
      </c>
    </row>
    <row r="416" ht="20.1" hidden="1" customHeight="1" spans="1:6">
      <c r="A416" s="294" t="s">
        <v>806</v>
      </c>
      <c r="B416" s="288">
        <v>0</v>
      </c>
      <c r="C416" s="289"/>
      <c r="D416" s="289"/>
      <c r="E416" s="286">
        <f t="shared" si="15"/>
        <v>0</v>
      </c>
      <c r="F416" s="286" t="e">
        <f t="shared" si="14"/>
        <v>#DIV/0!</v>
      </c>
    </row>
    <row r="417" ht="20.1" hidden="1" customHeight="1" spans="1:6">
      <c r="A417" s="294" t="s">
        <v>1064</v>
      </c>
      <c r="B417" s="288">
        <v>0</v>
      </c>
      <c r="C417" s="289"/>
      <c r="D417" s="289"/>
      <c r="E417" s="286">
        <f t="shared" si="15"/>
        <v>0</v>
      </c>
      <c r="F417" s="286" t="e">
        <f t="shared" si="14"/>
        <v>#DIV/0!</v>
      </c>
    </row>
    <row r="418" ht="20.1" hidden="1" customHeight="1" spans="1:6">
      <c r="A418" s="294" t="s">
        <v>1065</v>
      </c>
      <c r="B418" s="288">
        <v>0</v>
      </c>
      <c r="C418" s="289"/>
      <c r="D418" s="289"/>
      <c r="E418" s="286">
        <f t="shared" si="15"/>
        <v>0</v>
      </c>
      <c r="F418" s="286" t="e">
        <f t="shared" si="14"/>
        <v>#DIV/0!</v>
      </c>
    </row>
    <row r="419" ht="20.1" hidden="1" customHeight="1" spans="1:6">
      <c r="A419" s="294" t="s">
        <v>1066</v>
      </c>
      <c r="B419" s="288">
        <v>77</v>
      </c>
      <c r="C419" s="289"/>
      <c r="D419" s="289"/>
      <c r="E419" s="286">
        <f t="shared" si="15"/>
        <v>0</v>
      </c>
      <c r="F419" s="286" t="e">
        <f t="shared" si="14"/>
        <v>#DIV/0!</v>
      </c>
    </row>
    <row r="420" ht="20.1" hidden="1" customHeight="1" spans="1:6">
      <c r="A420" s="294" t="s">
        <v>1021</v>
      </c>
      <c r="B420" s="288">
        <v>0</v>
      </c>
      <c r="C420" s="289">
        <v>0</v>
      </c>
      <c r="D420" s="289"/>
      <c r="E420" s="286">
        <f t="shared" si="15"/>
        <v>0</v>
      </c>
      <c r="F420" s="286" t="e">
        <f t="shared" si="14"/>
        <v>#DIV/0!</v>
      </c>
    </row>
    <row r="421" ht="20.1" hidden="1" customHeight="1" spans="1:6">
      <c r="A421" s="294" t="s">
        <v>1067</v>
      </c>
      <c r="B421" s="288">
        <v>0</v>
      </c>
      <c r="C421" s="289">
        <v>0</v>
      </c>
      <c r="D421" s="289"/>
      <c r="E421" s="286">
        <f t="shared" si="15"/>
        <v>0</v>
      </c>
      <c r="F421" s="286" t="e">
        <f t="shared" si="14"/>
        <v>#DIV/0!</v>
      </c>
    </row>
    <row r="422" ht="20.1" customHeight="1" spans="1:6">
      <c r="A422" s="294" t="s">
        <v>1068</v>
      </c>
      <c r="B422" s="288">
        <v>99657</v>
      </c>
      <c r="C422" s="289">
        <f>SUM(C423:C424)</f>
        <v>37</v>
      </c>
      <c r="D422" s="289">
        <f>SUM(D423:D424)</f>
        <v>0</v>
      </c>
      <c r="E422" s="286">
        <f t="shared" si="15"/>
        <v>37</v>
      </c>
      <c r="F422" s="286" t="e">
        <f t="shared" si="14"/>
        <v>#DIV/0!</v>
      </c>
    </row>
    <row r="423" ht="20.1" hidden="1" customHeight="1" spans="1:6">
      <c r="A423" s="294" t="s">
        <v>1069</v>
      </c>
      <c r="B423" s="288">
        <v>96297</v>
      </c>
      <c r="C423" s="289">
        <v>37</v>
      </c>
      <c r="D423" s="289"/>
      <c r="E423" s="286">
        <f t="shared" si="15"/>
        <v>37</v>
      </c>
      <c r="F423" s="286" t="e">
        <f t="shared" si="14"/>
        <v>#DIV/0!</v>
      </c>
    </row>
    <row r="424" ht="20.1" hidden="1" customHeight="1" spans="1:6">
      <c r="A424" s="294" t="s">
        <v>1070</v>
      </c>
      <c r="B424" s="288">
        <v>3360</v>
      </c>
      <c r="C424" s="289"/>
      <c r="D424" s="289"/>
      <c r="E424" s="286">
        <f t="shared" si="15"/>
        <v>0</v>
      </c>
      <c r="F424" s="286" t="e">
        <f t="shared" si="14"/>
        <v>#DIV/0!</v>
      </c>
    </row>
    <row r="425" ht="20.1" customHeight="1" spans="1:6">
      <c r="A425" s="295" t="s">
        <v>1071</v>
      </c>
      <c r="B425" s="288">
        <v>8332739</v>
      </c>
      <c r="C425" s="289">
        <f>SUM(C426+C431+C440+C447+C453+C457+C461+C465+C471+C478)</f>
        <v>30576</v>
      </c>
      <c r="D425" s="289">
        <f>SUM(D426+D431+D440+D447+D453+D457+D461+D465+D471+D478)</f>
        <v>0</v>
      </c>
      <c r="E425" s="286">
        <f t="shared" si="15"/>
        <v>30576</v>
      </c>
      <c r="F425" s="286" t="e">
        <f t="shared" si="14"/>
        <v>#DIV/0!</v>
      </c>
    </row>
    <row r="426" ht="20.1" customHeight="1" spans="1:6">
      <c r="A426" s="294" t="s">
        <v>1072</v>
      </c>
      <c r="B426" s="288">
        <v>307410</v>
      </c>
      <c r="C426" s="289">
        <f>SUM(C427:C430)</f>
        <v>553</v>
      </c>
      <c r="D426" s="289">
        <f>SUM(D427:D430)</f>
        <v>0</v>
      </c>
      <c r="E426" s="286">
        <f t="shared" si="15"/>
        <v>553</v>
      </c>
      <c r="F426" s="286" t="e">
        <f t="shared" si="14"/>
        <v>#DIV/0!</v>
      </c>
    </row>
    <row r="427" ht="20.1" hidden="1" customHeight="1" spans="1:6">
      <c r="A427" s="294" t="s">
        <v>805</v>
      </c>
      <c r="B427" s="288">
        <v>132737</v>
      </c>
      <c r="C427" s="289">
        <v>351</v>
      </c>
      <c r="D427" s="289"/>
      <c r="E427" s="286">
        <f t="shared" si="15"/>
        <v>351</v>
      </c>
      <c r="F427" s="286" t="e">
        <f t="shared" si="14"/>
        <v>#DIV/0!</v>
      </c>
    </row>
    <row r="428" ht="20.1" hidden="1" customHeight="1" spans="1:6">
      <c r="A428" s="294" t="s">
        <v>806</v>
      </c>
      <c r="B428" s="288">
        <v>54008</v>
      </c>
      <c r="C428" s="289">
        <v>138</v>
      </c>
      <c r="D428" s="289"/>
      <c r="E428" s="286">
        <f t="shared" si="15"/>
        <v>138</v>
      </c>
      <c r="F428" s="286" t="e">
        <f t="shared" si="14"/>
        <v>#DIV/0!</v>
      </c>
    </row>
    <row r="429" ht="20.1" hidden="1" customHeight="1" spans="1:6">
      <c r="A429" s="294" t="s">
        <v>807</v>
      </c>
      <c r="B429" s="288">
        <v>2280</v>
      </c>
      <c r="C429" s="289"/>
      <c r="D429" s="289"/>
      <c r="E429" s="286">
        <f t="shared" si="15"/>
        <v>0</v>
      </c>
      <c r="F429" s="286" t="e">
        <f t="shared" si="14"/>
        <v>#DIV/0!</v>
      </c>
    </row>
    <row r="430" ht="20.1" hidden="1" customHeight="1" spans="1:6">
      <c r="A430" s="294" t="s">
        <v>1073</v>
      </c>
      <c r="B430" s="288">
        <v>118385</v>
      </c>
      <c r="C430" s="289">
        <v>64</v>
      </c>
      <c r="D430" s="289"/>
      <c r="E430" s="286">
        <f t="shared" si="15"/>
        <v>64</v>
      </c>
      <c r="F430" s="286" t="e">
        <f t="shared" si="14"/>
        <v>#DIV/0!</v>
      </c>
    </row>
    <row r="431" ht="20.1" customHeight="1" spans="1:6">
      <c r="A431" s="294" t="s">
        <v>1074</v>
      </c>
      <c r="B431" s="288">
        <v>6189608</v>
      </c>
      <c r="C431" s="289">
        <f>SUM(C432:C439)</f>
        <v>26592</v>
      </c>
      <c r="D431" s="289">
        <f>SUM(D432:D439)</f>
        <v>0</v>
      </c>
      <c r="E431" s="286">
        <f t="shared" si="15"/>
        <v>26592</v>
      </c>
      <c r="F431" s="286" t="e">
        <f t="shared" si="14"/>
        <v>#DIV/0!</v>
      </c>
    </row>
    <row r="432" ht="20.1" hidden="1" customHeight="1" spans="1:6">
      <c r="A432" s="294" t="s">
        <v>1075</v>
      </c>
      <c r="B432" s="288">
        <v>153696</v>
      </c>
      <c r="C432" s="289">
        <v>1300</v>
      </c>
      <c r="D432" s="289"/>
      <c r="E432" s="286">
        <f t="shared" si="15"/>
        <v>1300</v>
      </c>
      <c r="F432" s="286" t="e">
        <f t="shared" si="14"/>
        <v>#DIV/0!</v>
      </c>
    </row>
    <row r="433" ht="20.1" hidden="1" customHeight="1" spans="1:6">
      <c r="A433" s="294" t="s">
        <v>1076</v>
      </c>
      <c r="B433" s="288">
        <v>2210369</v>
      </c>
      <c r="C433" s="289">
        <v>15870</v>
      </c>
      <c r="D433" s="289"/>
      <c r="E433" s="286">
        <f t="shared" si="15"/>
        <v>15870</v>
      </c>
      <c r="F433" s="286" t="e">
        <f t="shared" si="14"/>
        <v>#DIV/0!</v>
      </c>
    </row>
    <row r="434" ht="20.1" hidden="1" customHeight="1" spans="1:6">
      <c r="A434" s="294" t="s">
        <v>1077</v>
      </c>
      <c r="B434" s="288">
        <v>1602172</v>
      </c>
      <c r="C434" s="289">
        <v>7091</v>
      </c>
      <c r="D434" s="289"/>
      <c r="E434" s="286">
        <f t="shared" si="15"/>
        <v>7091</v>
      </c>
      <c r="F434" s="286" t="e">
        <f t="shared" si="14"/>
        <v>#DIV/0!</v>
      </c>
    </row>
    <row r="435" ht="20.1" hidden="1" customHeight="1" spans="1:6">
      <c r="A435" s="294" t="s">
        <v>1078</v>
      </c>
      <c r="B435" s="288">
        <v>617336</v>
      </c>
      <c r="C435" s="289">
        <v>1910</v>
      </c>
      <c r="D435" s="289"/>
      <c r="E435" s="286">
        <f t="shared" si="15"/>
        <v>1910</v>
      </c>
      <c r="F435" s="286" t="e">
        <f t="shared" si="14"/>
        <v>#DIV/0!</v>
      </c>
    </row>
    <row r="436" ht="20.1" hidden="1" customHeight="1" spans="1:6">
      <c r="A436" s="294" t="s">
        <v>1079</v>
      </c>
      <c r="B436" s="288">
        <v>758609</v>
      </c>
      <c r="C436" s="289"/>
      <c r="D436" s="289"/>
      <c r="E436" s="286">
        <f t="shared" si="15"/>
        <v>0</v>
      </c>
      <c r="F436" s="286" t="e">
        <f t="shared" si="14"/>
        <v>#DIV/0!</v>
      </c>
    </row>
    <row r="437" ht="20.1" hidden="1" customHeight="1" spans="1:6">
      <c r="A437" s="294" t="s">
        <v>1080</v>
      </c>
      <c r="B437" s="288">
        <v>1581</v>
      </c>
      <c r="C437" s="289"/>
      <c r="D437" s="289"/>
      <c r="E437" s="286">
        <f t="shared" ref="E437:E500" si="16">C437-D437</f>
        <v>0</v>
      </c>
      <c r="F437" s="286" t="e">
        <f t="shared" si="14"/>
        <v>#DIV/0!</v>
      </c>
    </row>
    <row r="438" ht="20.1" hidden="1" customHeight="1" spans="1:6">
      <c r="A438" s="294" t="s">
        <v>1081</v>
      </c>
      <c r="B438" s="288">
        <v>7228</v>
      </c>
      <c r="C438" s="289"/>
      <c r="D438" s="289"/>
      <c r="E438" s="286">
        <f t="shared" si="16"/>
        <v>0</v>
      </c>
      <c r="F438" s="286" t="e">
        <f t="shared" si="14"/>
        <v>#DIV/0!</v>
      </c>
    </row>
    <row r="439" ht="20.1" hidden="1" customHeight="1" spans="1:6">
      <c r="A439" s="294" t="s">
        <v>1082</v>
      </c>
      <c r="B439" s="288">
        <v>838617</v>
      </c>
      <c r="C439" s="289">
        <v>421</v>
      </c>
      <c r="D439" s="289"/>
      <c r="E439" s="286">
        <f t="shared" si="16"/>
        <v>421</v>
      </c>
      <c r="F439" s="286" t="e">
        <f t="shared" si="14"/>
        <v>#DIV/0!</v>
      </c>
    </row>
    <row r="440" ht="20.1" customHeight="1" spans="1:6">
      <c r="A440" s="294" t="s">
        <v>1083</v>
      </c>
      <c r="B440" s="288">
        <v>745326</v>
      </c>
      <c r="C440" s="289">
        <f>SUM(C441:C446)</f>
        <v>2287</v>
      </c>
      <c r="D440" s="289">
        <f>SUM(D441:D446)</f>
        <v>0</v>
      </c>
      <c r="E440" s="286">
        <f t="shared" si="16"/>
        <v>2287</v>
      </c>
      <c r="F440" s="286" t="e">
        <f t="shared" si="14"/>
        <v>#DIV/0!</v>
      </c>
    </row>
    <row r="441" ht="20.1" hidden="1" customHeight="1" spans="1:6">
      <c r="A441" s="294" t="s">
        <v>1084</v>
      </c>
      <c r="B441" s="288">
        <v>6924</v>
      </c>
      <c r="C441" s="289"/>
      <c r="D441" s="289"/>
      <c r="E441" s="286">
        <f t="shared" si="16"/>
        <v>0</v>
      </c>
      <c r="F441" s="286" t="e">
        <f t="shared" si="14"/>
        <v>#DIV/0!</v>
      </c>
    </row>
    <row r="442" ht="20.1" hidden="1" customHeight="1" spans="1:6">
      <c r="A442" s="294" t="s">
        <v>1085</v>
      </c>
      <c r="B442" s="288">
        <v>148379</v>
      </c>
      <c r="C442" s="289">
        <v>2</v>
      </c>
      <c r="D442" s="289"/>
      <c r="E442" s="286">
        <f t="shared" si="16"/>
        <v>2</v>
      </c>
      <c r="F442" s="286" t="e">
        <f t="shared" si="14"/>
        <v>#DIV/0!</v>
      </c>
    </row>
    <row r="443" ht="20.1" hidden="1" customHeight="1" spans="1:6">
      <c r="A443" s="294" t="s">
        <v>1086</v>
      </c>
      <c r="B443" s="288">
        <v>53131</v>
      </c>
      <c r="C443" s="289"/>
      <c r="D443" s="289"/>
      <c r="E443" s="286">
        <f t="shared" si="16"/>
        <v>0</v>
      </c>
      <c r="F443" s="286" t="e">
        <f t="shared" si="14"/>
        <v>#DIV/0!</v>
      </c>
    </row>
    <row r="444" ht="20.1" hidden="1" customHeight="1" spans="1:6">
      <c r="A444" s="294" t="s">
        <v>1087</v>
      </c>
      <c r="B444" s="288">
        <v>89837</v>
      </c>
      <c r="C444" s="289">
        <v>1222</v>
      </c>
      <c r="D444" s="289"/>
      <c r="E444" s="286">
        <f t="shared" si="16"/>
        <v>1222</v>
      </c>
      <c r="F444" s="286" t="e">
        <f t="shared" si="14"/>
        <v>#DIV/0!</v>
      </c>
    </row>
    <row r="445" ht="20.1" hidden="1" customHeight="1" spans="1:6">
      <c r="A445" s="294" t="s">
        <v>1088</v>
      </c>
      <c r="B445" s="288">
        <v>349405</v>
      </c>
      <c r="C445" s="289">
        <v>10</v>
      </c>
      <c r="D445" s="289"/>
      <c r="E445" s="286">
        <f t="shared" si="16"/>
        <v>10</v>
      </c>
      <c r="F445" s="286" t="e">
        <f t="shared" si="14"/>
        <v>#DIV/0!</v>
      </c>
    </row>
    <row r="446" ht="20.1" hidden="1" customHeight="1" spans="1:6">
      <c r="A446" s="294" t="s">
        <v>1089</v>
      </c>
      <c r="B446" s="288">
        <v>97650</v>
      </c>
      <c r="C446" s="289">
        <v>1053</v>
      </c>
      <c r="D446" s="289"/>
      <c r="E446" s="286">
        <f t="shared" si="16"/>
        <v>1053</v>
      </c>
      <c r="F446" s="286" t="e">
        <f t="shared" si="14"/>
        <v>#DIV/0!</v>
      </c>
    </row>
    <row r="447" ht="20.1" customHeight="1" spans="1:6">
      <c r="A447" s="294" t="s">
        <v>1090</v>
      </c>
      <c r="B447" s="288">
        <v>9631</v>
      </c>
      <c r="C447" s="289">
        <f>SUM(C448:C452)</f>
        <v>0</v>
      </c>
      <c r="D447" s="289">
        <f>SUM(D448:D452)</f>
        <v>0</v>
      </c>
      <c r="E447" s="286">
        <f t="shared" si="16"/>
        <v>0</v>
      </c>
      <c r="F447" s="286" t="e">
        <f t="shared" si="14"/>
        <v>#DIV/0!</v>
      </c>
    </row>
    <row r="448" ht="20.1" hidden="1" customHeight="1" spans="1:6">
      <c r="A448" s="294" t="s">
        <v>1091</v>
      </c>
      <c r="B448" s="288">
        <v>100</v>
      </c>
      <c r="C448" s="289"/>
      <c r="D448" s="289"/>
      <c r="E448" s="286">
        <f t="shared" si="16"/>
        <v>0</v>
      </c>
      <c r="F448" s="286" t="e">
        <f t="shared" si="14"/>
        <v>#DIV/0!</v>
      </c>
    </row>
    <row r="449" ht="20.1" hidden="1" customHeight="1" spans="1:6">
      <c r="A449" s="294" t="s">
        <v>1092</v>
      </c>
      <c r="B449" s="288">
        <v>1301</v>
      </c>
      <c r="C449" s="289"/>
      <c r="D449" s="289"/>
      <c r="E449" s="286">
        <f t="shared" si="16"/>
        <v>0</v>
      </c>
      <c r="F449" s="286" t="e">
        <f t="shared" si="14"/>
        <v>#DIV/0!</v>
      </c>
    </row>
    <row r="450" ht="20.1" hidden="1" customHeight="1" spans="1:6">
      <c r="A450" s="294" t="s">
        <v>1093</v>
      </c>
      <c r="B450" s="288">
        <v>737</v>
      </c>
      <c r="C450" s="289"/>
      <c r="D450" s="289"/>
      <c r="E450" s="286">
        <f t="shared" si="16"/>
        <v>0</v>
      </c>
      <c r="F450" s="286" t="e">
        <f t="shared" si="14"/>
        <v>#DIV/0!</v>
      </c>
    </row>
    <row r="451" ht="20.1" hidden="1" customHeight="1" spans="1:6">
      <c r="A451" s="294" t="s">
        <v>1094</v>
      </c>
      <c r="B451" s="288">
        <v>5536</v>
      </c>
      <c r="C451" s="289"/>
      <c r="D451" s="289"/>
      <c r="E451" s="286">
        <f t="shared" si="16"/>
        <v>0</v>
      </c>
      <c r="F451" s="286" t="e">
        <f t="shared" si="14"/>
        <v>#DIV/0!</v>
      </c>
    </row>
    <row r="452" ht="20.1" hidden="1" customHeight="1" spans="1:6">
      <c r="A452" s="294" t="s">
        <v>1095</v>
      </c>
      <c r="B452" s="288">
        <v>1957</v>
      </c>
      <c r="C452" s="289"/>
      <c r="D452" s="289"/>
      <c r="E452" s="286">
        <f t="shared" si="16"/>
        <v>0</v>
      </c>
      <c r="F452" s="286" t="e">
        <f t="shared" si="14"/>
        <v>#DIV/0!</v>
      </c>
    </row>
    <row r="453" ht="20.1" customHeight="1" spans="1:6">
      <c r="A453" s="294" t="s">
        <v>1096</v>
      </c>
      <c r="B453" s="288">
        <v>7702</v>
      </c>
      <c r="C453" s="289">
        <f>SUM(C454:C456)</f>
        <v>0</v>
      </c>
      <c r="D453" s="289">
        <f>SUM(D454:D456)</f>
        <v>0</v>
      </c>
      <c r="E453" s="286">
        <f t="shared" si="16"/>
        <v>0</v>
      </c>
      <c r="F453" s="286" t="e">
        <f t="shared" si="14"/>
        <v>#DIV/0!</v>
      </c>
    </row>
    <row r="454" ht="20.1" hidden="1" customHeight="1" spans="1:6">
      <c r="A454" s="294" t="s">
        <v>1097</v>
      </c>
      <c r="B454" s="288">
        <v>5907</v>
      </c>
      <c r="C454" s="289"/>
      <c r="D454" s="289"/>
      <c r="E454" s="286">
        <f t="shared" si="16"/>
        <v>0</v>
      </c>
      <c r="F454" s="286" t="e">
        <f t="shared" si="14"/>
        <v>#DIV/0!</v>
      </c>
    </row>
    <row r="455" ht="20.1" hidden="1" customHeight="1" spans="1:6">
      <c r="A455" s="294" t="s">
        <v>1098</v>
      </c>
      <c r="B455" s="288">
        <v>811</v>
      </c>
      <c r="C455" s="289"/>
      <c r="D455" s="289"/>
      <c r="E455" s="286">
        <f t="shared" si="16"/>
        <v>0</v>
      </c>
      <c r="F455" s="286" t="e">
        <f t="shared" ref="F455:F518" si="17">E455/D455</f>
        <v>#DIV/0!</v>
      </c>
    </row>
    <row r="456" ht="20.1" hidden="1" customHeight="1" spans="1:6">
      <c r="A456" s="294" t="s">
        <v>1099</v>
      </c>
      <c r="B456" s="288">
        <v>984</v>
      </c>
      <c r="C456" s="289"/>
      <c r="D456" s="289"/>
      <c r="E456" s="286">
        <f t="shared" si="16"/>
        <v>0</v>
      </c>
      <c r="F456" s="286" t="e">
        <f t="shared" si="17"/>
        <v>#DIV/0!</v>
      </c>
    </row>
    <row r="457" ht="20.1" customHeight="1" spans="1:6">
      <c r="A457" s="294" t="s">
        <v>1100</v>
      </c>
      <c r="B457" s="288">
        <v>0</v>
      </c>
      <c r="C457" s="289">
        <f>SUM(C458:C460)</f>
        <v>0</v>
      </c>
      <c r="D457" s="289">
        <f>SUM(D458:D460)</f>
        <v>0</v>
      </c>
      <c r="E457" s="286">
        <f t="shared" si="16"/>
        <v>0</v>
      </c>
      <c r="F457" s="286" t="e">
        <f t="shared" si="17"/>
        <v>#DIV/0!</v>
      </c>
    </row>
    <row r="458" ht="20.1" hidden="1" customHeight="1" spans="1:6">
      <c r="A458" s="294" t="s">
        <v>1101</v>
      </c>
      <c r="B458" s="288">
        <v>0</v>
      </c>
      <c r="C458" s="289">
        <v>0</v>
      </c>
      <c r="D458" s="289"/>
      <c r="E458" s="286">
        <f t="shared" si="16"/>
        <v>0</v>
      </c>
      <c r="F458" s="286" t="e">
        <f t="shared" si="17"/>
        <v>#DIV/0!</v>
      </c>
    </row>
    <row r="459" ht="20.1" hidden="1" customHeight="1" spans="1:6">
      <c r="A459" s="294" t="s">
        <v>1102</v>
      </c>
      <c r="B459" s="288">
        <v>0</v>
      </c>
      <c r="C459" s="289">
        <v>0</v>
      </c>
      <c r="D459" s="289"/>
      <c r="E459" s="286">
        <f t="shared" si="16"/>
        <v>0</v>
      </c>
      <c r="F459" s="286" t="e">
        <f t="shared" si="17"/>
        <v>#DIV/0!</v>
      </c>
    </row>
    <row r="460" ht="20.1" hidden="1" customHeight="1" spans="1:6">
      <c r="A460" s="294" t="s">
        <v>1103</v>
      </c>
      <c r="B460" s="288">
        <v>0</v>
      </c>
      <c r="C460" s="289">
        <v>0</v>
      </c>
      <c r="D460" s="289"/>
      <c r="E460" s="286">
        <f t="shared" si="16"/>
        <v>0</v>
      </c>
      <c r="F460" s="286" t="e">
        <f t="shared" si="17"/>
        <v>#DIV/0!</v>
      </c>
    </row>
    <row r="461" ht="20.1" customHeight="1" spans="1:6">
      <c r="A461" s="294" t="s">
        <v>1104</v>
      </c>
      <c r="B461" s="288">
        <v>23643</v>
      </c>
      <c r="C461" s="289">
        <f>SUM(C462:C464)</f>
        <v>0</v>
      </c>
      <c r="D461" s="289">
        <f>SUM(D462:D464)</f>
        <v>0</v>
      </c>
      <c r="E461" s="286">
        <f t="shared" si="16"/>
        <v>0</v>
      </c>
      <c r="F461" s="286" t="e">
        <f t="shared" si="17"/>
        <v>#DIV/0!</v>
      </c>
    </row>
    <row r="462" ht="20.1" hidden="1" customHeight="1" spans="1:6">
      <c r="A462" s="294" t="s">
        <v>1105</v>
      </c>
      <c r="B462" s="288">
        <v>17257</v>
      </c>
      <c r="C462" s="289"/>
      <c r="D462" s="289"/>
      <c r="E462" s="286">
        <f t="shared" si="16"/>
        <v>0</v>
      </c>
      <c r="F462" s="286" t="e">
        <f t="shared" si="17"/>
        <v>#DIV/0!</v>
      </c>
    </row>
    <row r="463" ht="20.1" hidden="1" customHeight="1" spans="1:6">
      <c r="A463" s="294" t="s">
        <v>1106</v>
      </c>
      <c r="B463" s="288">
        <v>1015</v>
      </c>
      <c r="C463" s="289"/>
      <c r="D463" s="289"/>
      <c r="E463" s="286">
        <f t="shared" si="16"/>
        <v>0</v>
      </c>
      <c r="F463" s="286" t="e">
        <f t="shared" si="17"/>
        <v>#DIV/0!</v>
      </c>
    </row>
    <row r="464" ht="20.1" hidden="1" customHeight="1" spans="1:6">
      <c r="A464" s="294" t="s">
        <v>1107</v>
      </c>
      <c r="B464" s="288">
        <v>5371</v>
      </c>
      <c r="C464" s="289"/>
      <c r="D464" s="289"/>
      <c r="E464" s="286">
        <f t="shared" si="16"/>
        <v>0</v>
      </c>
      <c r="F464" s="286" t="e">
        <f t="shared" si="17"/>
        <v>#DIV/0!</v>
      </c>
    </row>
    <row r="465" ht="20.1" customHeight="1" spans="1:6">
      <c r="A465" s="294" t="s">
        <v>1108</v>
      </c>
      <c r="B465" s="288">
        <v>119295</v>
      </c>
      <c r="C465" s="289">
        <f>SUM(C466:C470)</f>
        <v>367</v>
      </c>
      <c r="D465" s="289">
        <f>SUM(D466:D470)</f>
        <v>0</v>
      </c>
      <c r="E465" s="286">
        <f t="shared" si="16"/>
        <v>367</v>
      </c>
      <c r="F465" s="286" t="e">
        <f t="shared" si="17"/>
        <v>#DIV/0!</v>
      </c>
    </row>
    <row r="466" ht="20.1" hidden="1" customHeight="1" spans="1:6">
      <c r="A466" s="294" t="s">
        <v>1109</v>
      </c>
      <c r="B466" s="288">
        <v>26016</v>
      </c>
      <c r="C466" s="289"/>
      <c r="D466" s="289"/>
      <c r="E466" s="286">
        <f t="shared" si="16"/>
        <v>0</v>
      </c>
      <c r="F466" s="286" t="e">
        <f t="shared" si="17"/>
        <v>#DIV/0!</v>
      </c>
    </row>
    <row r="467" ht="20.1" hidden="1" customHeight="1" spans="1:6">
      <c r="A467" s="294" t="s">
        <v>1110</v>
      </c>
      <c r="B467" s="288">
        <v>59970</v>
      </c>
      <c r="C467" s="289">
        <v>222</v>
      </c>
      <c r="D467" s="289"/>
      <c r="E467" s="286">
        <f t="shared" si="16"/>
        <v>222</v>
      </c>
      <c r="F467" s="286" t="e">
        <f t="shared" si="17"/>
        <v>#DIV/0!</v>
      </c>
    </row>
    <row r="468" ht="20.1" hidden="1" customHeight="1" spans="1:6">
      <c r="A468" s="294" t="s">
        <v>1111</v>
      </c>
      <c r="B468" s="288">
        <v>16630</v>
      </c>
      <c r="C468" s="289">
        <v>145</v>
      </c>
      <c r="D468" s="289"/>
      <c r="E468" s="286">
        <f t="shared" si="16"/>
        <v>145</v>
      </c>
      <c r="F468" s="286" t="e">
        <f t="shared" si="17"/>
        <v>#DIV/0!</v>
      </c>
    </row>
    <row r="469" ht="20.1" hidden="1" customHeight="1" spans="1:6">
      <c r="A469" s="294" t="s">
        <v>1112</v>
      </c>
      <c r="B469" s="288">
        <v>115</v>
      </c>
      <c r="C469" s="289"/>
      <c r="D469" s="289"/>
      <c r="E469" s="286">
        <f t="shared" si="16"/>
        <v>0</v>
      </c>
      <c r="F469" s="286" t="e">
        <f t="shared" si="17"/>
        <v>#DIV/0!</v>
      </c>
    </row>
    <row r="470" ht="20.1" hidden="1" customHeight="1" spans="1:6">
      <c r="A470" s="294" t="s">
        <v>1113</v>
      </c>
      <c r="B470" s="288">
        <v>16564</v>
      </c>
      <c r="C470" s="289"/>
      <c r="D470" s="289"/>
      <c r="E470" s="286">
        <f t="shared" si="16"/>
        <v>0</v>
      </c>
      <c r="F470" s="286" t="e">
        <f t="shared" si="17"/>
        <v>#DIV/0!</v>
      </c>
    </row>
    <row r="471" ht="20.1" customHeight="1" spans="1:6">
      <c r="A471" s="294" t="s">
        <v>1114</v>
      </c>
      <c r="B471" s="288">
        <v>467536</v>
      </c>
      <c r="C471" s="289">
        <f>SUM(C472:C477)</f>
        <v>578</v>
      </c>
      <c r="D471" s="289">
        <f>SUM(D472:D477)</f>
        <v>0</v>
      </c>
      <c r="E471" s="286">
        <f t="shared" si="16"/>
        <v>578</v>
      </c>
      <c r="F471" s="286" t="e">
        <f t="shared" si="17"/>
        <v>#DIV/0!</v>
      </c>
    </row>
    <row r="472" ht="20.1" hidden="1" customHeight="1" spans="1:6">
      <c r="A472" s="294" t="s">
        <v>1115</v>
      </c>
      <c r="B472" s="288">
        <v>55925</v>
      </c>
      <c r="C472" s="289"/>
      <c r="D472" s="289"/>
      <c r="E472" s="286">
        <f t="shared" si="16"/>
        <v>0</v>
      </c>
      <c r="F472" s="286" t="e">
        <f t="shared" si="17"/>
        <v>#DIV/0!</v>
      </c>
    </row>
    <row r="473" ht="20.1" hidden="1" customHeight="1" spans="1:6">
      <c r="A473" s="294" t="s">
        <v>1116</v>
      </c>
      <c r="B473" s="288">
        <v>7836</v>
      </c>
      <c r="C473" s="289"/>
      <c r="D473" s="289"/>
      <c r="E473" s="286">
        <f t="shared" si="16"/>
        <v>0</v>
      </c>
      <c r="F473" s="286" t="e">
        <f t="shared" si="17"/>
        <v>#DIV/0!</v>
      </c>
    </row>
    <row r="474" ht="20.1" hidden="1" customHeight="1" spans="1:6">
      <c r="A474" s="294" t="s">
        <v>1117</v>
      </c>
      <c r="B474" s="288">
        <v>30525</v>
      </c>
      <c r="C474" s="289"/>
      <c r="D474" s="289"/>
      <c r="E474" s="286">
        <f t="shared" si="16"/>
        <v>0</v>
      </c>
      <c r="F474" s="286" t="e">
        <f t="shared" si="17"/>
        <v>#DIV/0!</v>
      </c>
    </row>
    <row r="475" ht="20.1" hidden="1" customHeight="1" spans="1:6">
      <c r="A475" s="294" t="s">
        <v>1118</v>
      </c>
      <c r="B475" s="288">
        <v>13400</v>
      </c>
      <c r="C475" s="289"/>
      <c r="D475" s="289"/>
      <c r="E475" s="286">
        <f t="shared" si="16"/>
        <v>0</v>
      </c>
      <c r="F475" s="286" t="e">
        <f t="shared" si="17"/>
        <v>#DIV/0!</v>
      </c>
    </row>
    <row r="476" ht="20.1" hidden="1" customHeight="1" spans="1:6">
      <c r="A476" s="294" t="s">
        <v>1119</v>
      </c>
      <c r="B476" s="288">
        <v>7711</v>
      </c>
      <c r="C476" s="289"/>
      <c r="D476" s="289"/>
      <c r="E476" s="286">
        <f t="shared" si="16"/>
        <v>0</v>
      </c>
      <c r="F476" s="286" t="e">
        <f t="shared" si="17"/>
        <v>#DIV/0!</v>
      </c>
    </row>
    <row r="477" ht="20.1" hidden="1" customHeight="1" spans="1:6">
      <c r="A477" s="294" t="s">
        <v>1120</v>
      </c>
      <c r="B477" s="288">
        <v>352139</v>
      </c>
      <c r="C477" s="289">
        <v>578</v>
      </c>
      <c r="D477" s="289"/>
      <c r="E477" s="286">
        <f t="shared" si="16"/>
        <v>578</v>
      </c>
      <c r="F477" s="286" t="e">
        <f t="shared" si="17"/>
        <v>#DIV/0!</v>
      </c>
    </row>
    <row r="478" ht="20.1" customHeight="1" spans="1:6">
      <c r="A478" s="294" t="s">
        <v>1121</v>
      </c>
      <c r="B478" s="288">
        <v>462588</v>
      </c>
      <c r="C478" s="289">
        <f>SUM(C479)</f>
        <v>199</v>
      </c>
      <c r="D478" s="289">
        <f>SUM(D479)</f>
        <v>0</v>
      </c>
      <c r="E478" s="286">
        <f t="shared" si="16"/>
        <v>199</v>
      </c>
      <c r="F478" s="286" t="e">
        <f t="shared" si="17"/>
        <v>#DIV/0!</v>
      </c>
    </row>
    <row r="479" ht="20.1" hidden="1" customHeight="1" spans="1:6">
      <c r="A479" s="294" t="s">
        <v>1122</v>
      </c>
      <c r="B479" s="288">
        <v>462588</v>
      </c>
      <c r="C479" s="289">
        <v>199</v>
      </c>
      <c r="D479" s="289"/>
      <c r="E479" s="286">
        <f t="shared" si="16"/>
        <v>199</v>
      </c>
      <c r="F479" s="286" t="e">
        <f t="shared" si="17"/>
        <v>#DIV/0!</v>
      </c>
    </row>
    <row r="480" ht="20.1" customHeight="1" spans="1:6">
      <c r="A480" s="295" t="s">
        <v>1123</v>
      </c>
      <c r="B480" s="288">
        <v>593803</v>
      </c>
      <c r="C480" s="289">
        <f>SUM(C481+C486+C495+C501+C507+C512+C517+C524+C528+C530)</f>
        <v>1853</v>
      </c>
      <c r="D480" s="289">
        <f>SUM(D481+D486+D495+D501+D507+D512+D517+D524+D528+D530)</f>
        <v>0</v>
      </c>
      <c r="E480" s="286">
        <f t="shared" si="16"/>
        <v>1853</v>
      </c>
      <c r="F480" s="286" t="e">
        <f t="shared" si="17"/>
        <v>#DIV/0!</v>
      </c>
    </row>
    <row r="481" ht="20.1" customHeight="1" spans="1:6">
      <c r="A481" s="294" t="s">
        <v>1124</v>
      </c>
      <c r="B481" s="288">
        <v>52736</v>
      </c>
      <c r="C481" s="289">
        <f>SUM(C482:C485)</f>
        <v>867</v>
      </c>
      <c r="D481" s="289">
        <f>SUM(D482:D485)</f>
        <v>0</v>
      </c>
      <c r="E481" s="286">
        <f t="shared" si="16"/>
        <v>867</v>
      </c>
      <c r="F481" s="286" t="e">
        <f t="shared" si="17"/>
        <v>#DIV/0!</v>
      </c>
    </row>
    <row r="482" ht="20.1" hidden="1" customHeight="1" spans="1:6">
      <c r="A482" s="294" t="s">
        <v>805</v>
      </c>
      <c r="B482" s="288">
        <v>28359</v>
      </c>
      <c r="C482" s="289">
        <v>223</v>
      </c>
      <c r="D482" s="289"/>
      <c r="E482" s="286">
        <f t="shared" si="16"/>
        <v>223</v>
      </c>
      <c r="F482" s="286" t="e">
        <f t="shared" si="17"/>
        <v>#DIV/0!</v>
      </c>
    </row>
    <row r="483" ht="20.1" hidden="1" customHeight="1" spans="1:6">
      <c r="A483" s="294" t="s">
        <v>806</v>
      </c>
      <c r="B483" s="288">
        <v>11754</v>
      </c>
      <c r="C483" s="289">
        <v>614</v>
      </c>
      <c r="D483" s="289"/>
      <c r="E483" s="286">
        <f t="shared" si="16"/>
        <v>614</v>
      </c>
      <c r="F483" s="286" t="e">
        <f t="shared" si="17"/>
        <v>#DIV/0!</v>
      </c>
    </row>
    <row r="484" ht="20.1" hidden="1" customHeight="1" spans="1:6">
      <c r="A484" s="294" t="s">
        <v>807</v>
      </c>
      <c r="B484" s="288">
        <v>170</v>
      </c>
      <c r="C484" s="289"/>
      <c r="D484" s="289"/>
      <c r="E484" s="286">
        <f t="shared" si="16"/>
        <v>0</v>
      </c>
      <c r="F484" s="286" t="e">
        <f t="shared" si="17"/>
        <v>#DIV/0!</v>
      </c>
    </row>
    <row r="485" ht="20.1" hidden="1" customHeight="1" spans="1:6">
      <c r="A485" s="294" t="s">
        <v>1125</v>
      </c>
      <c r="B485" s="288">
        <v>12453</v>
      </c>
      <c r="C485" s="289">
        <v>30</v>
      </c>
      <c r="D485" s="289"/>
      <c r="E485" s="286">
        <f t="shared" si="16"/>
        <v>30</v>
      </c>
      <c r="F485" s="286" t="e">
        <f t="shared" si="17"/>
        <v>#DIV/0!</v>
      </c>
    </row>
    <row r="486" ht="20.1" customHeight="1" spans="1:6">
      <c r="A486" s="294" t="s">
        <v>1126</v>
      </c>
      <c r="B486" s="288">
        <v>2889</v>
      </c>
      <c r="C486" s="289">
        <f>SUM(C487:C494)</f>
        <v>0</v>
      </c>
      <c r="D486" s="289">
        <f>SUM(D487:D494)</f>
        <v>0</v>
      </c>
      <c r="E486" s="286">
        <f t="shared" si="16"/>
        <v>0</v>
      </c>
      <c r="F486" s="286" t="e">
        <f t="shared" si="17"/>
        <v>#DIV/0!</v>
      </c>
    </row>
    <row r="487" ht="20.1" hidden="1" customHeight="1" spans="1:6">
      <c r="A487" s="294" t="s">
        <v>1127</v>
      </c>
      <c r="B487" s="288">
        <v>912</v>
      </c>
      <c r="C487" s="289"/>
      <c r="D487" s="289"/>
      <c r="E487" s="286">
        <f t="shared" si="16"/>
        <v>0</v>
      </c>
      <c r="F487" s="286" t="e">
        <f t="shared" si="17"/>
        <v>#DIV/0!</v>
      </c>
    </row>
    <row r="488" ht="20.1" hidden="1" customHeight="1" spans="1:6">
      <c r="A488" s="294" t="s">
        <v>1128</v>
      </c>
      <c r="B488" s="288">
        <v>15</v>
      </c>
      <c r="C488" s="289"/>
      <c r="D488" s="289"/>
      <c r="E488" s="286">
        <f t="shared" si="16"/>
        <v>0</v>
      </c>
      <c r="F488" s="286" t="e">
        <f t="shared" si="17"/>
        <v>#DIV/0!</v>
      </c>
    </row>
    <row r="489" ht="20.1" hidden="1" customHeight="1" spans="1:6">
      <c r="A489" s="294" t="s">
        <v>1129</v>
      </c>
      <c r="B489" s="288">
        <v>0</v>
      </c>
      <c r="C489" s="289"/>
      <c r="D489" s="289"/>
      <c r="E489" s="286">
        <f t="shared" si="16"/>
        <v>0</v>
      </c>
      <c r="F489" s="286" t="e">
        <f t="shared" si="17"/>
        <v>#DIV/0!</v>
      </c>
    </row>
    <row r="490" ht="20.1" hidden="1" customHeight="1" spans="1:6">
      <c r="A490" s="294" t="s">
        <v>1130</v>
      </c>
      <c r="B490" s="288">
        <v>1821</v>
      </c>
      <c r="C490" s="289"/>
      <c r="D490" s="289"/>
      <c r="E490" s="286">
        <f t="shared" si="16"/>
        <v>0</v>
      </c>
      <c r="F490" s="286" t="e">
        <f t="shared" si="17"/>
        <v>#DIV/0!</v>
      </c>
    </row>
    <row r="491" ht="20.1" hidden="1" customHeight="1" spans="1:6">
      <c r="A491" s="294" t="s">
        <v>1131</v>
      </c>
      <c r="B491" s="288">
        <v>0</v>
      </c>
      <c r="C491" s="289"/>
      <c r="D491" s="289"/>
      <c r="E491" s="286">
        <f t="shared" si="16"/>
        <v>0</v>
      </c>
      <c r="F491" s="286" t="e">
        <f t="shared" si="17"/>
        <v>#DIV/0!</v>
      </c>
    </row>
    <row r="492" ht="20.1" hidden="1" customHeight="1" spans="1:6">
      <c r="A492" s="294" t="s">
        <v>1132</v>
      </c>
      <c r="B492" s="288">
        <v>0</v>
      </c>
      <c r="C492" s="289"/>
      <c r="D492" s="289"/>
      <c r="E492" s="286">
        <f t="shared" si="16"/>
        <v>0</v>
      </c>
      <c r="F492" s="286" t="e">
        <f t="shared" si="17"/>
        <v>#DIV/0!</v>
      </c>
    </row>
    <row r="493" ht="20.1" hidden="1" customHeight="1" spans="1:6">
      <c r="A493" s="294" t="s">
        <v>1133</v>
      </c>
      <c r="B493" s="288">
        <v>2</v>
      </c>
      <c r="C493" s="289"/>
      <c r="D493" s="289"/>
      <c r="E493" s="286">
        <f t="shared" si="16"/>
        <v>0</v>
      </c>
      <c r="F493" s="286" t="e">
        <f t="shared" si="17"/>
        <v>#DIV/0!</v>
      </c>
    </row>
    <row r="494" ht="20.1" hidden="1" customHeight="1" spans="1:6">
      <c r="A494" s="294" t="s">
        <v>1134</v>
      </c>
      <c r="B494" s="288">
        <v>139</v>
      </c>
      <c r="C494" s="289"/>
      <c r="D494" s="289"/>
      <c r="E494" s="286">
        <f t="shared" si="16"/>
        <v>0</v>
      </c>
      <c r="F494" s="286" t="e">
        <f t="shared" si="17"/>
        <v>#DIV/0!</v>
      </c>
    </row>
    <row r="495" ht="20.1" customHeight="1" spans="1:6">
      <c r="A495" s="294" t="s">
        <v>1135</v>
      </c>
      <c r="B495" s="288">
        <v>25445</v>
      </c>
      <c r="C495" s="289">
        <f>SUM(C496:C500)</f>
        <v>0</v>
      </c>
      <c r="D495" s="289">
        <f>SUM(D496:D500)</f>
        <v>0</v>
      </c>
      <c r="E495" s="286">
        <f t="shared" si="16"/>
        <v>0</v>
      </c>
      <c r="F495" s="286" t="e">
        <f t="shared" si="17"/>
        <v>#DIV/0!</v>
      </c>
    </row>
    <row r="496" ht="20.1" hidden="1" customHeight="1" spans="1:6">
      <c r="A496" s="294" t="s">
        <v>1127</v>
      </c>
      <c r="B496" s="288">
        <v>11396</v>
      </c>
      <c r="C496" s="289"/>
      <c r="D496" s="289"/>
      <c r="E496" s="286">
        <f t="shared" si="16"/>
        <v>0</v>
      </c>
      <c r="F496" s="286" t="e">
        <f t="shared" si="17"/>
        <v>#DIV/0!</v>
      </c>
    </row>
    <row r="497" ht="20.1" hidden="1" customHeight="1" spans="1:6">
      <c r="A497" s="294" t="s">
        <v>1136</v>
      </c>
      <c r="B497" s="288">
        <v>3279</v>
      </c>
      <c r="C497" s="289"/>
      <c r="D497" s="289"/>
      <c r="E497" s="286">
        <f t="shared" si="16"/>
        <v>0</v>
      </c>
      <c r="F497" s="286" t="e">
        <f t="shared" si="17"/>
        <v>#DIV/0!</v>
      </c>
    </row>
    <row r="498" ht="20.1" hidden="1" customHeight="1" spans="1:6">
      <c r="A498" s="294" t="s">
        <v>1137</v>
      </c>
      <c r="B498" s="288">
        <v>4673</v>
      </c>
      <c r="C498" s="289"/>
      <c r="D498" s="289"/>
      <c r="E498" s="286">
        <f t="shared" si="16"/>
        <v>0</v>
      </c>
      <c r="F498" s="286" t="e">
        <f t="shared" si="17"/>
        <v>#DIV/0!</v>
      </c>
    </row>
    <row r="499" ht="20.1" hidden="1" customHeight="1" spans="1:6">
      <c r="A499" s="294" t="s">
        <v>1138</v>
      </c>
      <c r="B499" s="288">
        <v>4573</v>
      </c>
      <c r="C499" s="289"/>
      <c r="D499" s="289"/>
      <c r="E499" s="286">
        <f t="shared" si="16"/>
        <v>0</v>
      </c>
      <c r="F499" s="286" t="e">
        <f t="shared" si="17"/>
        <v>#DIV/0!</v>
      </c>
    </row>
    <row r="500" ht="20.1" hidden="1" customHeight="1" spans="1:6">
      <c r="A500" s="294" t="s">
        <v>1139</v>
      </c>
      <c r="B500" s="288">
        <v>1524</v>
      </c>
      <c r="C500" s="289"/>
      <c r="D500" s="289"/>
      <c r="E500" s="286">
        <f t="shared" si="16"/>
        <v>0</v>
      </c>
      <c r="F500" s="286" t="e">
        <f t="shared" si="17"/>
        <v>#DIV/0!</v>
      </c>
    </row>
    <row r="501" ht="20.1" customHeight="1" spans="1:6">
      <c r="A501" s="294" t="s">
        <v>1140</v>
      </c>
      <c r="B501" s="288">
        <v>335113</v>
      </c>
      <c r="C501" s="289">
        <f>SUM(C502:C506)</f>
        <v>29</v>
      </c>
      <c r="D501" s="289">
        <f>SUM(D502:D506)</f>
        <v>0</v>
      </c>
      <c r="E501" s="286">
        <f t="shared" ref="E501:E515" si="18">C501-D501</f>
        <v>29</v>
      </c>
      <c r="F501" s="286" t="e">
        <f t="shared" si="17"/>
        <v>#DIV/0!</v>
      </c>
    </row>
    <row r="502" ht="20.1" hidden="1" customHeight="1" spans="1:6">
      <c r="A502" s="294" t="s">
        <v>1127</v>
      </c>
      <c r="B502" s="288">
        <v>6272</v>
      </c>
      <c r="C502" s="289"/>
      <c r="D502" s="289"/>
      <c r="E502" s="286">
        <f t="shared" si="18"/>
        <v>0</v>
      </c>
      <c r="F502" s="286" t="e">
        <f t="shared" si="17"/>
        <v>#DIV/0!</v>
      </c>
    </row>
    <row r="503" ht="20.1" hidden="1" customHeight="1" spans="1:6">
      <c r="A503" s="294" t="s">
        <v>1141</v>
      </c>
      <c r="B503" s="288">
        <v>118329</v>
      </c>
      <c r="C503" s="289">
        <v>19</v>
      </c>
      <c r="D503" s="289"/>
      <c r="E503" s="286">
        <f t="shared" si="18"/>
        <v>19</v>
      </c>
      <c r="F503" s="286" t="e">
        <f t="shared" si="17"/>
        <v>#DIV/0!</v>
      </c>
    </row>
    <row r="504" ht="20.1" hidden="1" customHeight="1" spans="1:6">
      <c r="A504" s="294" t="s">
        <v>1142</v>
      </c>
      <c r="B504" s="288">
        <v>40590</v>
      </c>
      <c r="C504" s="289">
        <v>10</v>
      </c>
      <c r="D504" s="289"/>
      <c r="E504" s="286">
        <f t="shared" si="18"/>
        <v>10</v>
      </c>
      <c r="F504" s="286" t="e">
        <f t="shared" si="17"/>
        <v>#DIV/0!</v>
      </c>
    </row>
    <row r="505" ht="20.1" hidden="1" customHeight="1" spans="1:6">
      <c r="A505" s="294" t="s">
        <v>1143</v>
      </c>
      <c r="B505" s="288">
        <v>25838</v>
      </c>
      <c r="C505" s="289"/>
      <c r="D505" s="289"/>
      <c r="E505" s="286">
        <f t="shared" si="18"/>
        <v>0</v>
      </c>
      <c r="F505" s="286" t="e">
        <f t="shared" si="17"/>
        <v>#DIV/0!</v>
      </c>
    </row>
    <row r="506" ht="20.1" hidden="1" customHeight="1" spans="1:6">
      <c r="A506" s="294" t="s">
        <v>1144</v>
      </c>
      <c r="B506" s="288">
        <v>144084</v>
      </c>
      <c r="C506" s="289"/>
      <c r="D506" s="289"/>
      <c r="E506" s="286">
        <f t="shared" si="18"/>
        <v>0</v>
      </c>
      <c r="F506" s="286" t="e">
        <f t="shared" si="17"/>
        <v>#DIV/0!</v>
      </c>
    </row>
    <row r="507" ht="20.1" customHeight="1" spans="1:6">
      <c r="A507" s="294" t="s">
        <v>1145</v>
      </c>
      <c r="B507" s="288">
        <v>24695</v>
      </c>
      <c r="C507" s="289">
        <f>SUM(C508:C511)</f>
        <v>0</v>
      </c>
      <c r="D507" s="289">
        <f>SUM(D508:D511)</f>
        <v>0</v>
      </c>
      <c r="E507" s="286">
        <f t="shared" si="18"/>
        <v>0</v>
      </c>
      <c r="F507" s="286" t="e">
        <f t="shared" si="17"/>
        <v>#DIV/0!</v>
      </c>
    </row>
    <row r="508" ht="20.1" hidden="1" customHeight="1" spans="1:6">
      <c r="A508" s="294" t="s">
        <v>1127</v>
      </c>
      <c r="B508" s="288">
        <v>1093</v>
      </c>
      <c r="C508" s="289"/>
      <c r="D508" s="289"/>
      <c r="E508" s="286">
        <f t="shared" si="18"/>
        <v>0</v>
      </c>
      <c r="F508" s="286" t="e">
        <f t="shared" si="17"/>
        <v>#DIV/0!</v>
      </c>
    </row>
    <row r="509" ht="20.1" hidden="1" customHeight="1" spans="1:6">
      <c r="A509" s="294" t="s">
        <v>1146</v>
      </c>
      <c r="B509" s="288">
        <v>337</v>
      </c>
      <c r="C509" s="289"/>
      <c r="D509" s="289"/>
      <c r="E509" s="286">
        <f t="shared" si="18"/>
        <v>0</v>
      </c>
      <c r="F509" s="286" t="e">
        <f t="shared" si="17"/>
        <v>#DIV/0!</v>
      </c>
    </row>
    <row r="510" ht="20.1" hidden="1" customHeight="1" spans="1:6">
      <c r="A510" s="294" t="s">
        <v>1147</v>
      </c>
      <c r="B510" s="288">
        <v>10429</v>
      </c>
      <c r="C510" s="289"/>
      <c r="D510" s="289"/>
      <c r="E510" s="286">
        <f t="shared" si="18"/>
        <v>0</v>
      </c>
      <c r="F510" s="286" t="e">
        <f t="shared" si="17"/>
        <v>#DIV/0!</v>
      </c>
    </row>
    <row r="511" ht="20.1" hidden="1" customHeight="1" spans="1:6">
      <c r="A511" s="294" t="s">
        <v>1148</v>
      </c>
      <c r="B511" s="288">
        <v>12836</v>
      </c>
      <c r="C511" s="289"/>
      <c r="D511" s="289"/>
      <c r="E511" s="286">
        <f t="shared" si="18"/>
        <v>0</v>
      </c>
      <c r="F511" s="286" t="e">
        <f t="shared" si="17"/>
        <v>#DIV/0!</v>
      </c>
    </row>
    <row r="512" ht="20.1" customHeight="1" spans="1:6">
      <c r="A512" s="294" t="s">
        <v>1149</v>
      </c>
      <c r="B512" s="288">
        <v>8343</v>
      </c>
      <c r="C512" s="289">
        <f>SUM(C513:C516)</f>
        <v>0</v>
      </c>
      <c r="D512" s="289">
        <f>SUM(D513:D516)</f>
        <v>0</v>
      </c>
      <c r="E512" s="286">
        <f t="shared" si="18"/>
        <v>0</v>
      </c>
      <c r="F512" s="286" t="e">
        <f t="shared" si="17"/>
        <v>#DIV/0!</v>
      </c>
    </row>
    <row r="513" ht="20.1" hidden="1" customHeight="1" spans="1:6">
      <c r="A513" s="294" t="s">
        <v>1150</v>
      </c>
      <c r="B513" s="288">
        <v>2275</v>
      </c>
      <c r="C513" s="289"/>
      <c r="D513" s="289"/>
      <c r="E513" s="286">
        <f t="shared" si="18"/>
        <v>0</v>
      </c>
      <c r="F513" s="286" t="e">
        <f t="shared" si="17"/>
        <v>#DIV/0!</v>
      </c>
    </row>
    <row r="514" ht="20.1" hidden="1" customHeight="1" spans="1:6">
      <c r="A514" s="294" t="s">
        <v>1151</v>
      </c>
      <c r="B514" s="288">
        <v>4545</v>
      </c>
      <c r="C514" s="289"/>
      <c r="D514" s="289"/>
      <c r="E514" s="286">
        <f t="shared" si="18"/>
        <v>0</v>
      </c>
      <c r="F514" s="286" t="e">
        <f t="shared" si="17"/>
        <v>#DIV/0!</v>
      </c>
    </row>
    <row r="515" ht="20.1" hidden="1" customHeight="1" spans="1:6">
      <c r="A515" s="294" t="s">
        <v>1152</v>
      </c>
      <c r="B515" s="288">
        <v>200</v>
      </c>
      <c r="C515" s="289"/>
      <c r="D515" s="289"/>
      <c r="E515" s="286">
        <f t="shared" si="18"/>
        <v>0</v>
      </c>
      <c r="F515" s="286" t="e">
        <f t="shared" si="17"/>
        <v>#DIV/0!</v>
      </c>
    </row>
    <row r="516" ht="20.1" hidden="1" customHeight="1" spans="1:6">
      <c r="A516" s="294" t="s">
        <v>1153</v>
      </c>
      <c r="B516" s="288">
        <v>1323</v>
      </c>
      <c r="C516" s="289"/>
      <c r="D516" s="289"/>
      <c r="E516" s="286">
        <f t="shared" ref="E516:E524" si="19">C516-D516</f>
        <v>0</v>
      </c>
      <c r="F516" s="286" t="e">
        <f t="shared" si="17"/>
        <v>#DIV/0!</v>
      </c>
    </row>
    <row r="517" ht="20.1" customHeight="1" spans="1:6">
      <c r="A517" s="294" t="s">
        <v>1154</v>
      </c>
      <c r="B517" s="288">
        <v>33113</v>
      </c>
      <c r="C517" s="289">
        <f>SUM(C518:C523)</f>
        <v>32</v>
      </c>
      <c r="D517" s="289">
        <f>SUM(D518:D523)</f>
        <v>0</v>
      </c>
      <c r="E517" s="286">
        <f t="shared" si="19"/>
        <v>32</v>
      </c>
      <c r="F517" s="286" t="e">
        <f t="shared" si="17"/>
        <v>#DIV/0!</v>
      </c>
    </row>
    <row r="518" ht="20.1" hidden="1" customHeight="1" spans="1:6">
      <c r="A518" s="294" t="s">
        <v>1127</v>
      </c>
      <c r="B518" s="288">
        <v>7208</v>
      </c>
      <c r="C518" s="289"/>
      <c r="D518" s="289"/>
      <c r="E518" s="286">
        <f t="shared" si="19"/>
        <v>0</v>
      </c>
      <c r="F518" s="286" t="e">
        <f t="shared" si="17"/>
        <v>#DIV/0!</v>
      </c>
    </row>
    <row r="519" ht="20.1" hidden="1" customHeight="1" spans="1:6">
      <c r="A519" s="294" t="s">
        <v>1155</v>
      </c>
      <c r="B519" s="288">
        <v>6005</v>
      </c>
      <c r="C519" s="289">
        <v>5</v>
      </c>
      <c r="D519" s="289"/>
      <c r="E519" s="286">
        <f t="shared" si="19"/>
        <v>5</v>
      </c>
      <c r="F519" s="286" t="e">
        <f t="shared" ref="F519:F582" si="20">E519/D519</f>
        <v>#DIV/0!</v>
      </c>
    </row>
    <row r="520" ht="20.1" hidden="1" customHeight="1" spans="1:6">
      <c r="A520" s="294" t="s">
        <v>1156</v>
      </c>
      <c r="B520" s="288">
        <v>447</v>
      </c>
      <c r="C520" s="289">
        <v>2</v>
      </c>
      <c r="D520" s="289"/>
      <c r="E520" s="286">
        <f t="shared" si="19"/>
        <v>2</v>
      </c>
      <c r="F520" s="286" t="e">
        <f t="shared" si="20"/>
        <v>#DIV/0!</v>
      </c>
    </row>
    <row r="521" ht="20.1" hidden="1" customHeight="1" spans="1:6">
      <c r="A521" s="294" t="s">
        <v>1157</v>
      </c>
      <c r="B521" s="288">
        <v>407</v>
      </c>
      <c r="C521" s="289"/>
      <c r="D521" s="289"/>
      <c r="E521" s="286">
        <f t="shared" si="19"/>
        <v>0</v>
      </c>
      <c r="F521" s="286" t="e">
        <f t="shared" si="20"/>
        <v>#DIV/0!</v>
      </c>
    </row>
    <row r="522" ht="20.1" hidden="1" customHeight="1" spans="1:6">
      <c r="A522" s="294" t="s">
        <v>1158</v>
      </c>
      <c r="B522" s="288">
        <v>1992</v>
      </c>
      <c r="C522" s="289"/>
      <c r="D522" s="289"/>
      <c r="E522" s="286">
        <f t="shared" si="19"/>
        <v>0</v>
      </c>
      <c r="F522" s="286" t="e">
        <f t="shared" si="20"/>
        <v>#DIV/0!</v>
      </c>
    </row>
    <row r="523" ht="20.1" hidden="1" customHeight="1" spans="1:6">
      <c r="A523" s="294" t="s">
        <v>1159</v>
      </c>
      <c r="B523" s="288">
        <v>17054</v>
      </c>
      <c r="C523" s="289">
        <v>25</v>
      </c>
      <c r="D523" s="289"/>
      <c r="E523" s="286">
        <f t="shared" si="19"/>
        <v>25</v>
      </c>
      <c r="F523" s="286" t="e">
        <f t="shared" si="20"/>
        <v>#DIV/0!</v>
      </c>
    </row>
    <row r="524" ht="20.1" customHeight="1" spans="1:6">
      <c r="A524" s="294" t="s">
        <v>1160</v>
      </c>
      <c r="B524" s="288">
        <v>233</v>
      </c>
      <c r="C524" s="289">
        <f>SUM(C525:C527)</f>
        <v>0</v>
      </c>
      <c r="D524" s="289">
        <f>SUM(D525:D527)</f>
        <v>0</v>
      </c>
      <c r="E524" s="286">
        <f t="shared" si="19"/>
        <v>0</v>
      </c>
      <c r="F524" s="286" t="e">
        <f t="shared" si="20"/>
        <v>#DIV/0!</v>
      </c>
    </row>
    <row r="525" ht="20.1" hidden="1" customHeight="1" spans="1:6">
      <c r="A525" s="294" t="s">
        <v>1161</v>
      </c>
      <c r="B525" s="288">
        <v>94</v>
      </c>
      <c r="C525" s="289"/>
      <c r="D525" s="289"/>
      <c r="E525" s="286">
        <f t="shared" ref="E525:E588" si="21">C525-D525</f>
        <v>0</v>
      </c>
      <c r="F525" s="286" t="e">
        <f t="shared" si="20"/>
        <v>#DIV/0!</v>
      </c>
    </row>
    <row r="526" ht="20.1" hidden="1" customHeight="1" spans="1:6">
      <c r="A526" s="294" t="s">
        <v>1162</v>
      </c>
      <c r="B526" s="288">
        <v>0</v>
      </c>
      <c r="C526" s="289"/>
      <c r="D526" s="289"/>
      <c r="E526" s="286">
        <f t="shared" si="21"/>
        <v>0</v>
      </c>
      <c r="F526" s="286" t="e">
        <f t="shared" si="20"/>
        <v>#DIV/0!</v>
      </c>
    </row>
    <row r="527" ht="20.1" hidden="1" customHeight="1" spans="1:6">
      <c r="A527" s="294" t="s">
        <v>1163</v>
      </c>
      <c r="B527" s="288">
        <v>139</v>
      </c>
      <c r="C527" s="289"/>
      <c r="D527" s="289"/>
      <c r="E527" s="286">
        <f t="shared" si="21"/>
        <v>0</v>
      </c>
      <c r="F527" s="286" t="e">
        <f t="shared" si="20"/>
        <v>#DIV/0!</v>
      </c>
    </row>
    <row r="528" ht="20.1" customHeight="1" spans="1:6">
      <c r="A528" s="294" t="s">
        <v>1164</v>
      </c>
      <c r="B528" s="288">
        <v>626</v>
      </c>
      <c r="C528" s="289">
        <f>SUM(C529)</f>
        <v>0</v>
      </c>
      <c r="D528" s="289">
        <f>SUM(D529)</f>
        <v>0</v>
      </c>
      <c r="E528" s="286">
        <f t="shared" si="21"/>
        <v>0</v>
      </c>
      <c r="F528" s="286" t="e">
        <f t="shared" si="20"/>
        <v>#DIV/0!</v>
      </c>
    </row>
    <row r="529" ht="20.1" hidden="1" customHeight="1" spans="1:6">
      <c r="A529" s="294" t="s">
        <v>1165</v>
      </c>
      <c r="B529" s="288">
        <v>626</v>
      </c>
      <c r="C529" s="289"/>
      <c r="D529" s="289"/>
      <c r="E529" s="286">
        <f t="shared" si="21"/>
        <v>0</v>
      </c>
      <c r="F529" s="286" t="e">
        <f t="shared" si="20"/>
        <v>#DIV/0!</v>
      </c>
    </row>
    <row r="530" ht="20.1" customHeight="1" spans="1:6">
      <c r="A530" s="294" t="s">
        <v>1166</v>
      </c>
      <c r="B530" s="288">
        <v>110610</v>
      </c>
      <c r="C530" s="289">
        <f>SUM(C531:C534)</f>
        <v>925</v>
      </c>
      <c r="D530" s="289">
        <f>SUM(D531:D534)</f>
        <v>0</v>
      </c>
      <c r="E530" s="286">
        <f t="shared" si="21"/>
        <v>925</v>
      </c>
      <c r="F530" s="286" t="e">
        <f t="shared" si="20"/>
        <v>#DIV/0!</v>
      </c>
    </row>
    <row r="531" ht="20.1" hidden="1" customHeight="1" spans="1:6">
      <c r="A531" s="294" t="s">
        <v>1167</v>
      </c>
      <c r="B531" s="288">
        <v>6082</v>
      </c>
      <c r="C531" s="289"/>
      <c r="D531" s="289"/>
      <c r="E531" s="286">
        <f t="shared" si="21"/>
        <v>0</v>
      </c>
      <c r="F531" s="286" t="e">
        <f t="shared" si="20"/>
        <v>#DIV/0!</v>
      </c>
    </row>
    <row r="532" ht="20.1" hidden="1" customHeight="1" spans="1:6">
      <c r="A532" s="294" t="s">
        <v>1168</v>
      </c>
      <c r="B532" s="288">
        <v>236</v>
      </c>
      <c r="C532" s="289"/>
      <c r="D532" s="289"/>
      <c r="E532" s="286">
        <f t="shared" si="21"/>
        <v>0</v>
      </c>
      <c r="F532" s="286" t="e">
        <f t="shared" si="20"/>
        <v>#DIV/0!</v>
      </c>
    </row>
    <row r="533" ht="20.1" hidden="1" customHeight="1" spans="1:6">
      <c r="A533" s="294" t="s">
        <v>1169</v>
      </c>
      <c r="B533" s="288">
        <v>10724</v>
      </c>
      <c r="C533" s="289"/>
      <c r="D533" s="289"/>
      <c r="E533" s="286">
        <f t="shared" si="21"/>
        <v>0</v>
      </c>
      <c r="F533" s="286" t="e">
        <f t="shared" si="20"/>
        <v>#DIV/0!</v>
      </c>
    </row>
    <row r="534" ht="20.1" hidden="1" customHeight="1" spans="1:6">
      <c r="A534" s="294" t="s">
        <v>1170</v>
      </c>
      <c r="B534" s="288">
        <v>93568</v>
      </c>
      <c r="C534" s="289">
        <v>925</v>
      </c>
      <c r="D534" s="289"/>
      <c r="E534" s="286">
        <f t="shared" si="21"/>
        <v>925</v>
      </c>
      <c r="F534" s="286" t="e">
        <f t="shared" si="20"/>
        <v>#DIV/0!</v>
      </c>
    </row>
    <row r="535" ht="20.1" customHeight="1" spans="1:6">
      <c r="A535" s="295" t="s">
        <v>1171</v>
      </c>
      <c r="B535" s="288">
        <v>800051</v>
      </c>
      <c r="C535" s="289">
        <f>SUM(C536+C550+C558+C569+C578+C587)</f>
        <v>3900</v>
      </c>
      <c r="D535" s="289">
        <f>SUM(D536+D550+D558+D569+D578+D587)</f>
        <v>0</v>
      </c>
      <c r="E535" s="286">
        <f t="shared" si="21"/>
        <v>3900</v>
      </c>
      <c r="F535" s="286" t="e">
        <f t="shared" si="20"/>
        <v>#DIV/0!</v>
      </c>
    </row>
    <row r="536" ht="20.1" customHeight="1" spans="1:6">
      <c r="A536" s="294" t="s">
        <v>1172</v>
      </c>
      <c r="B536" s="288">
        <v>284521</v>
      </c>
      <c r="C536" s="289">
        <f>SUM(C537:C549)</f>
        <v>2145</v>
      </c>
      <c r="D536" s="289">
        <f>SUM(D537:D549)</f>
        <v>0</v>
      </c>
      <c r="E536" s="286">
        <f t="shared" si="21"/>
        <v>2145</v>
      </c>
      <c r="F536" s="286" t="e">
        <f t="shared" si="20"/>
        <v>#DIV/0!</v>
      </c>
    </row>
    <row r="537" ht="20.1" hidden="1" customHeight="1" spans="1:6">
      <c r="A537" s="294" t="s">
        <v>805</v>
      </c>
      <c r="B537" s="288">
        <v>46378</v>
      </c>
      <c r="C537" s="289">
        <v>815</v>
      </c>
      <c r="D537" s="289"/>
      <c r="E537" s="286">
        <f t="shared" si="21"/>
        <v>815</v>
      </c>
      <c r="F537" s="286" t="e">
        <f t="shared" si="20"/>
        <v>#DIV/0!</v>
      </c>
    </row>
    <row r="538" ht="20.1" hidden="1" customHeight="1" spans="1:6">
      <c r="A538" s="294" t="s">
        <v>806</v>
      </c>
      <c r="B538" s="288">
        <v>9484</v>
      </c>
      <c r="C538" s="289">
        <v>41</v>
      </c>
      <c r="D538" s="289"/>
      <c r="E538" s="286">
        <f t="shared" si="21"/>
        <v>41</v>
      </c>
      <c r="F538" s="286" t="e">
        <f t="shared" si="20"/>
        <v>#DIV/0!</v>
      </c>
    </row>
    <row r="539" ht="20.1" hidden="1" customHeight="1" spans="1:6">
      <c r="A539" s="294" t="s">
        <v>807</v>
      </c>
      <c r="B539" s="288">
        <v>221</v>
      </c>
      <c r="C539" s="289"/>
      <c r="D539" s="289"/>
      <c r="E539" s="286">
        <f t="shared" si="21"/>
        <v>0</v>
      </c>
      <c r="F539" s="286" t="e">
        <f t="shared" si="20"/>
        <v>#DIV/0!</v>
      </c>
    </row>
    <row r="540" ht="20.1" hidden="1" customHeight="1" spans="1:6">
      <c r="A540" s="294" t="s">
        <v>1173</v>
      </c>
      <c r="B540" s="288">
        <v>18987</v>
      </c>
      <c r="C540" s="289">
        <v>24</v>
      </c>
      <c r="D540" s="289"/>
      <c r="E540" s="286">
        <f t="shared" si="21"/>
        <v>24</v>
      </c>
      <c r="F540" s="286" t="e">
        <f t="shared" si="20"/>
        <v>#DIV/0!</v>
      </c>
    </row>
    <row r="541" ht="20.1" hidden="1" customHeight="1" spans="1:6">
      <c r="A541" s="294" t="s">
        <v>1174</v>
      </c>
      <c r="B541" s="288">
        <v>1739</v>
      </c>
      <c r="C541" s="289"/>
      <c r="D541" s="289"/>
      <c r="E541" s="286">
        <f t="shared" si="21"/>
        <v>0</v>
      </c>
      <c r="F541" s="286" t="e">
        <f t="shared" si="20"/>
        <v>#DIV/0!</v>
      </c>
    </row>
    <row r="542" ht="20.1" hidden="1" customHeight="1" spans="1:6">
      <c r="A542" s="294" t="s">
        <v>1175</v>
      </c>
      <c r="B542" s="288">
        <v>5194</v>
      </c>
      <c r="C542" s="289"/>
      <c r="D542" s="289"/>
      <c r="E542" s="286">
        <f t="shared" si="21"/>
        <v>0</v>
      </c>
      <c r="F542" s="286" t="e">
        <f t="shared" si="20"/>
        <v>#DIV/0!</v>
      </c>
    </row>
    <row r="543" ht="20.1" hidden="1" customHeight="1" spans="1:6">
      <c r="A543" s="294" t="s">
        <v>1176</v>
      </c>
      <c r="B543" s="288">
        <v>18791</v>
      </c>
      <c r="C543" s="289"/>
      <c r="D543" s="289"/>
      <c r="E543" s="286">
        <f t="shared" si="21"/>
        <v>0</v>
      </c>
      <c r="F543" s="286" t="e">
        <f t="shared" si="20"/>
        <v>#DIV/0!</v>
      </c>
    </row>
    <row r="544" ht="20.1" hidden="1" customHeight="1" spans="1:6">
      <c r="A544" s="294" t="s">
        <v>1177</v>
      </c>
      <c r="B544" s="288">
        <v>6208</v>
      </c>
      <c r="C544" s="289">
        <v>432</v>
      </c>
      <c r="D544" s="289"/>
      <c r="E544" s="286">
        <f t="shared" si="21"/>
        <v>432</v>
      </c>
      <c r="F544" s="286" t="e">
        <f t="shared" si="20"/>
        <v>#DIV/0!</v>
      </c>
    </row>
    <row r="545" ht="20.1" hidden="1" customHeight="1" spans="1:6">
      <c r="A545" s="294" t="s">
        <v>1178</v>
      </c>
      <c r="B545" s="288">
        <v>47275</v>
      </c>
      <c r="C545" s="289">
        <v>50</v>
      </c>
      <c r="D545" s="289"/>
      <c r="E545" s="286">
        <f t="shared" si="21"/>
        <v>50</v>
      </c>
      <c r="F545" s="286" t="e">
        <f t="shared" si="20"/>
        <v>#DIV/0!</v>
      </c>
    </row>
    <row r="546" ht="20.1" hidden="1" customHeight="1" spans="1:6">
      <c r="A546" s="294" t="s">
        <v>1179</v>
      </c>
      <c r="B546" s="288">
        <v>2191</v>
      </c>
      <c r="C546" s="289">
        <v>2</v>
      </c>
      <c r="D546" s="289"/>
      <c r="E546" s="286">
        <f t="shared" si="21"/>
        <v>2</v>
      </c>
      <c r="F546" s="286" t="e">
        <f t="shared" si="20"/>
        <v>#DIV/0!</v>
      </c>
    </row>
    <row r="547" ht="20.1" hidden="1" customHeight="1" spans="1:6">
      <c r="A547" s="294" t="s">
        <v>1180</v>
      </c>
      <c r="B547" s="288">
        <v>7178</v>
      </c>
      <c r="C547" s="289">
        <v>6</v>
      </c>
      <c r="D547" s="289"/>
      <c r="E547" s="286">
        <f t="shared" si="21"/>
        <v>6</v>
      </c>
      <c r="F547" s="286" t="e">
        <f t="shared" si="20"/>
        <v>#DIV/0!</v>
      </c>
    </row>
    <row r="548" ht="20.1" hidden="1" customHeight="1" spans="1:6">
      <c r="A548" s="294" t="s">
        <v>1181</v>
      </c>
      <c r="B548" s="288">
        <v>10776</v>
      </c>
      <c r="C548" s="289">
        <v>11</v>
      </c>
      <c r="D548" s="289"/>
      <c r="E548" s="286">
        <f t="shared" si="21"/>
        <v>11</v>
      </c>
      <c r="F548" s="286" t="e">
        <f t="shared" si="20"/>
        <v>#DIV/0!</v>
      </c>
    </row>
    <row r="549" ht="20.1" hidden="1" customHeight="1" spans="1:6">
      <c r="A549" s="294" t="s">
        <v>1182</v>
      </c>
      <c r="B549" s="288">
        <v>110099</v>
      </c>
      <c r="C549" s="289">
        <v>764</v>
      </c>
      <c r="D549" s="289"/>
      <c r="E549" s="286">
        <f t="shared" si="21"/>
        <v>764</v>
      </c>
      <c r="F549" s="286" t="e">
        <f t="shared" si="20"/>
        <v>#DIV/0!</v>
      </c>
    </row>
    <row r="550" ht="20.1" customHeight="1" spans="1:6">
      <c r="A550" s="294" t="s">
        <v>1183</v>
      </c>
      <c r="B550" s="288">
        <v>135483</v>
      </c>
      <c r="C550" s="289">
        <f>SUM(C551:C557)</f>
        <v>606</v>
      </c>
      <c r="D550" s="289">
        <f>SUM(D551:D557)</f>
        <v>0</v>
      </c>
      <c r="E550" s="286">
        <f t="shared" si="21"/>
        <v>606</v>
      </c>
      <c r="F550" s="286" t="e">
        <f t="shared" si="20"/>
        <v>#DIV/0!</v>
      </c>
    </row>
    <row r="551" ht="20.1" hidden="1" customHeight="1" spans="1:6">
      <c r="A551" s="294" t="s">
        <v>805</v>
      </c>
      <c r="B551" s="288">
        <v>7072</v>
      </c>
      <c r="C551" s="289">
        <v>65</v>
      </c>
      <c r="D551" s="289"/>
      <c r="E551" s="286">
        <f t="shared" si="21"/>
        <v>65</v>
      </c>
      <c r="F551" s="286" t="e">
        <f t="shared" si="20"/>
        <v>#DIV/0!</v>
      </c>
    </row>
    <row r="552" ht="20.1" hidden="1" customHeight="1" spans="1:6">
      <c r="A552" s="294" t="s">
        <v>806</v>
      </c>
      <c r="B552" s="288">
        <v>1600</v>
      </c>
      <c r="C552" s="289">
        <v>31</v>
      </c>
      <c r="D552" s="289"/>
      <c r="E552" s="286">
        <f t="shared" si="21"/>
        <v>31</v>
      </c>
      <c r="F552" s="286" t="e">
        <f t="shared" si="20"/>
        <v>#DIV/0!</v>
      </c>
    </row>
    <row r="553" ht="20.1" hidden="1" customHeight="1" spans="1:6">
      <c r="A553" s="294" t="s">
        <v>807</v>
      </c>
      <c r="B553" s="288">
        <v>13</v>
      </c>
      <c r="C553" s="289">
        <v>0</v>
      </c>
      <c r="D553" s="289"/>
      <c r="E553" s="286">
        <f t="shared" si="21"/>
        <v>0</v>
      </c>
      <c r="F553" s="286" t="e">
        <f t="shared" si="20"/>
        <v>#DIV/0!</v>
      </c>
    </row>
    <row r="554" ht="20.1" hidden="1" customHeight="1" spans="1:6">
      <c r="A554" s="294" t="s">
        <v>1184</v>
      </c>
      <c r="B554" s="288">
        <v>56975</v>
      </c>
      <c r="C554" s="289">
        <v>10</v>
      </c>
      <c r="D554" s="289"/>
      <c r="E554" s="286">
        <f t="shared" si="21"/>
        <v>10</v>
      </c>
      <c r="F554" s="286" t="e">
        <f t="shared" si="20"/>
        <v>#DIV/0!</v>
      </c>
    </row>
    <row r="555" ht="20.1" hidden="1" customHeight="1" spans="1:6">
      <c r="A555" s="294" t="s">
        <v>1185</v>
      </c>
      <c r="B555" s="288">
        <v>53648</v>
      </c>
      <c r="C555" s="289"/>
      <c r="D555" s="289"/>
      <c r="E555" s="286">
        <f t="shared" si="21"/>
        <v>0</v>
      </c>
      <c r="F555" s="286" t="e">
        <f t="shared" si="20"/>
        <v>#DIV/0!</v>
      </c>
    </row>
    <row r="556" ht="20.1" hidden="1" customHeight="1" spans="1:6">
      <c r="A556" s="294" t="s">
        <v>1186</v>
      </c>
      <c r="B556" s="288">
        <v>6745</v>
      </c>
      <c r="C556" s="289"/>
      <c r="D556" s="289"/>
      <c r="E556" s="286">
        <f t="shared" si="21"/>
        <v>0</v>
      </c>
      <c r="F556" s="286" t="e">
        <f t="shared" si="20"/>
        <v>#DIV/0!</v>
      </c>
    </row>
    <row r="557" ht="20.1" hidden="1" customHeight="1" spans="1:6">
      <c r="A557" s="294" t="s">
        <v>1187</v>
      </c>
      <c r="B557" s="288">
        <v>9430</v>
      </c>
      <c r="C557" s="289">
        <v>500</v>
      </c>
      <c r="D557" s="289"/>
      <c r="E557" s="286">
        <f t="shared" si="21"/>
        <v>500</v>
      </c>
      <c r="F557" s="286" t="e">
        <f t="shared" si="20"/>
        <v>#DIV/0!</v>
      </c>
    </row>
    <row r="558" ht="20.1" customHeight="1" spans="1:6">
      <c r="A558" s="294" t="s">
        <v>1188</v>
      </c>
      <c r="B558" s="288">
        <v>90878</v>
      </c>
      <c r="C558" s="289">
        <f>SUM(C559:C568)</f>
        <v>73</v>
      </c>
      <c r="D558" s="289">
        <f>SUM(D559:D568)</f>
        <v>0</v>
      </c>
      <c r="E558" s="286">
        <f t="shared" si="21"/>
        <v>73</v>
      </c>
      <c r="F558" s="286" t="e">
        <f t="shared" si="20"/>
        <v>#DIV/0!</v>
      </c>
    </row>
    <row r="559" ht="20.1" hidden="1" customHeight="1" spans="1:6">
      <c r="A559" s="294" t="s">
        <v>805</v>
      </c>
      <c r="B559" s="288">
        <v>13103</v>
      </c>
      <c r="C559" s="289">
        <v>63</v>
      </c>
      <c r="D559" s="289"/>
      <c r="E559" s="286">
        <f t="shared" si="21"/>
        <v>63</v>
      </c>
      <c r="F559" s="286" t="e">
        <f t="shared" si="20"/>
        <v>#DIV/0!</v>
      </c>
    </row>
    <row r="560" ht="20.1" hidden="1" customHeight="1" spans="1:6">
      <c r="A560" s="294" t="s">
        <v>806</v>
      </c>
      <c r="B560" s="288">
        <v>4917</v>
      </c>
      <c r="C560" s="289">
        <v>3</v>
      </c>
      <c r="D560" s="289"/>
      <c r="E560" s="286">
        <f t="shared" si="21"/>
        <v>3</v>
      </c>
      <c r="F560" s="286" t="e">
        <f t="shared" si="20"/>
        <v>#DIV/0!</v>
      </c>
    </row>
    <row r="561" ht="20.1" hidden="1" customHeight="1" spans="1:6">
      <c r="A561" s="294" t="s">
        <v>807</v>
      </c>
      <c r="B561" s="288">
        <v>514</v>
      </c>
      <c r="C561" s="289"/>
      <c r="D561" s="289"/>
      <c r="E561" s="286">
        <f t="shared" si="21"/>
        <v>0</v>
      </c>
      <c r="F561" s="286" t="e">
        <f t="shared" si="20"/>
        <v>#DIV/0!</v>
      </c>
    </row>
    <row r="562" ht="20.1" hidden="1" customHeight="1" spans="1:6">
      <c r="A562" s="294" t="s">
        <v>1189</v>
      </c>
      <c r="B562" s="288">
        <v>14303</v>
      </c>
      <c r="C562" s="289"/>
      <c r="D562" s="289"/>
      <c r="E562" s="286">
        <f t="shared" si="21"/>
        <v>0</v>
      </c>
      <c r="F562" s="286" t="e">
        <f t="shared" si="20"/>
        <v>#DIV/0!</v>
      </c>
    </row>
    <row r="563" ht="20.1" hidden="1" customHeight="1" spans="1:6">
      <c r="A563" s="294" t="s">
        <v>1190</v>
      </c>
      <c r="B563" s="288">
        <v>3734</v>
      </c>
      <c r="C563" s="289">
        <v>2</v>
      </c>
      <c r="D563" s="289"/>
      <c r="E563" s="286">
        <f t="shared" si="21"/>
        <v>2</v>
      </c>
      <c r="F563" s="286" t="e">
        <f t="shared" si="20"/>
        <v>#DIV/0!</v>
      </c>
    </row>
    <row r="564" ht="20.1" hidden="1" customHeight="1" spans="1:6">
      <c r="A564" s="294" t="s">
        <v>1191</v>
      </c>
      <c r="B564" s="288">
        <v>2474</v>
      </c>
      <c r="C564" s="289"/>
      <c r="D564" s="289"/>
      <c r="E564" s="286">
        <f t="shared" si="21"/>
        <v>0</v>
      </c>
      <c r="F564" s="286" t="e">
        <f t="shared" si="20"/>
        <v>#DIV/0!</v>
      </c>
    </row>
    <row r="565" ht="20.1" hidden="1" customHeight="1" spans="1:6">
      <c r="A565" s="294" t="s">
        <v>1192</v>
      </c>
      <c r="B565" s="288">
        <v>11544</v>
      </c>
      <c r="C565" s="289"/>
      <c r="D565" s="289"/>
      <c r="E565" s="286">
        <f t="shared" si="21"/>
        <v>0</v>
      </c>
      <c r="F565" s="286" t="e">
        <f t="shared" si="20"/>
        <v>#DIV/0!</v>
      </c>
    </row>
    <row r="566" ht="20.1" hidden="1" customHeight="1" spans="1:6">
      <c r="A566" s="294" t="s">
        <v>1193</v>
      </c>
      <c r="B566" s="288">
        <v>6399</v>
      </c>
      <c r="C566" s="289">
        <v>5</v>
      </c>
      <c r="D566" s="289"/>
      <c r="E566" s="286">
        <f t="shared" si="21"/>
        <v>5</v>
      </c>
      <c r="F566" s="286" t="e">
        <f t="shared" si="20"/>
        <v>#DIV/0!</v>
      </c>
    </row>
    <row r="567" ht="20.1" hidden="1" customHeight="1" spans="1:6">
      <c r="A567" s="294" t="s">
        <v>1194</v>
      </c>
      <c r="B567" s="288">
        <v>178</v>
      </c>
      <c r="C567" s="289"/>
      <c r="D567" s="289"/>
      <c r="E567" s="286">
        <f t="shared" si="21"/>
        <v>0</v>
      </c>
      <c r="F567" s="286" t="e">
        <f t="shared" si="20"/>
        <v>#DIV/0!</v>
      </c>
    </row>
    <row r="568" ht="20.1" hidden="1" customHeight="1" spans="1:6">
      <c r="A568" s="294" t="s">
        <v>1195</v>
      </c>
      <c r="B568" s="288">
        <v>33712</v>
      </c>
      <c r="C568" s="289"/>
      <c r="D568" s="289"/>
      <c r="E568" s="286">
        <f t="shared" si="21"/>
        <v>0</v>
      </c>
      <c r="F568" s="286" t="e">
        <f t="shared" si="20"/>
        <v>#DIV/0!</v>
      </c>
    </row>
    <row r="569" ht="20.1" customHeight="1" spans="1:6">
      <c r="A569" s="294" t="s">
        <v>1196</v>
      </c>
      <c r="B569" s="288">
        <v>114550</v>
      </c>
      <c r="C569" s="289">
        <f>SUM(C570:C577)</f>
        <v>738</v>
      </c>
      <c r="D569" s="289">
        <f>SUM(D570:D577)</f>
        <v>0</v>
      </c>
      <c r="E569" s="286">
        <f t="shared" si="21"/>
        <v>738</v>
      </c>
      <c r="F569" s="286" t="e">
        <f t="shared" si="20"/>
        <v>#DIV/0!</v>
      </c>
    </row>
    <row r="570" ht="20.1" hidden="1" customHeight="1" spans="1:6">
      <c r="A570" s="294" t="s">
        <v>805</v>
      </c>
      <c r="B570" s="288">
        <v>34026</v>
      </c>
      <c r="C570" s="289">
        <v>292</v>
      </c>
      <c r="D570" s="289"/>
      <c r="E570" s="286">
        <f t="shared" si="21"/>
        <v>292</v>
      </c>
      <c r="F570" s="286" t="e">
        <f t="shared" si="20"/>
        <v>#DIV/0!</v>
      </c>
    </row>
    <row r="571" ht="20.1" hidden="1" customHeight="1" spans="1:6">
      <c r="A571" s="294" t="s">
        <v>806</v>
      </c>
      <c r="B571" s="288">
        <v>7619</v>
      </c>
      <c r="C571" s="289"/>
      <c r="D571" s="289"/>
      <c r="E571" s="286">
        <f t="shared" si="21"/>
        <v>0</v>
      </c>
      <c r="F571" s="286" t="e">
        <f t="shared" si="20"/>
        <v>#DIV/0!</v>
      </c>
    </row>
    <row r="572" ht="20.1" hidden="1" customHeight="1" spans="1:6">
      <c r="A572" s="294" t="s">
        <v>807</v>
      </c>
      <c r="B572" s="288">
        <v>193</v>
      </c>
      <c r="C572" s="289"/>
      <c r="D572" s="289"/>
      <c r="E572" s="286">
        <f t="shared" si="21"/>
        <v>0</v>
      </c>
      <c r="F572" s="286" t="e">
        <f t="shared" si="20"/>
        <v>#DIV/0!</v>
      </c>
    </row>
    <row r="573" ht="20.1" hidden="1" customHeight="1" spans="1:6">
      <c r="A573" s="294" t="s">
        <v>1197</v>
      </c>
      <c r="B573" s="288">
        <v>6455</v>
      </c>
      <c r="C573" s="289">
        <v>314</v>
      </c>
      <c r="D573" s="289"/>
      <c r="E573" s="286">
        <f t="shared" si="21"/>
        <v>314</v>
      </c>
      <c r="F573" s="286" t="e">
        <f t="shared" si="20"/>
        <v>#DIV/0!</v>
      </c>
    </row>
    <row r="574" ht="20.1" hidden="1" customHeight="1" spans="1:6">
      <c r="A574" s="294" t="s">
        <v>1198</v>
      </c>
      <c r="B574" s="288">
        <v>23332</v>
      </c>
      <c r="C574" s="289">
        <v>80</v>
      </c>
      <c r="D574" s="289"/>
      <c r="E574" s="286">
        <f t="shared" si="21"/>
        <v>80</v>
      </c>
      <c r="F574" s="286" t="e">
        <f t="shared" si="20"/>
        <v>#DIV/0!</v>
      </c>
    </row>
    <row r="575" ht="20.1" hidden="1" customHeight="1" spans="1:6">
      <c r="A575" s="294" t="s">
        <v>1199</v>
      </c>
      <c r="B575" s="288">
        <v>3932</v>
      </c>
      <c r="C575" s="289"/>
      <c r="D575" s="289"/>
      <c r="E575" s="286">
        <f t="shared" si="21"/>
        <v>0</v>
      </c>
      <c r="F575" s="286" t="e">
        <f t="shared" si="20"/>
        <v>#DIV/0!</v>
      </c>
    </row>
    <row r="576" ht="20.1" hidden="1" customHeight="1" spans="1:6">
      <c r="A576" s="294" t="s">
        <v>1200</v>
      </c>
      <c r="B576" s="288">
        <v>1351</v>
      </c>
      <c r="C576" s="289"/>
      <c r="D576" s="289"/>
      <c r="E576" s="286">
        <f t="shared" si="21"/>
        <v>0</v>
      </c>
      <c r="F576" s="286" t="e">
        <f t="shared" si="20"/>
        <v>#DIV/0!</v>
      </c>
    </row>
    <row r="577" ht="20.1" hidden="1" customHeight="1" spans="1:6">
      <c r="A577" s="294" t="s">
        <v>1201</v>
      </c>
      <c r="B577" s="288">
        <v>37642</v>
      </c>
      <c r="C577" s="289">
        <v>52</v>
      </c>
      <c r="D577" s="289"/>
      <c r="E577" s="286">
        <f t="shared" si="21"/>
        <v>52</v>
      </c>
      <c r="F577" s="286" t="e">
        <f t="shared" si="20"/>
        <v>#DIV/0!</v>
      </c>
    </row>
    <row r="578" ht="20.1" customHeight="1" spans="1:6">
      <c r="A578" s="294" t="s">
        <v>1202</v>
      </c>
      <c r="B578" s="288">
        <v>15661</v>
      </c>
      <c r="C578" s="289">
        <f>SUM(C579:C586)</f>
        <v>0</v>
      </c>
      <c r="D578" s="289">
        <f>SUM(D579:D586)</f>
        <v>0</v>
      </c>
      <c r="E578" s="286">
        <f t="shared" si="21"/>
        <v>0</v>
      </c>
      <c r="F578" s="286" t="e">
        <f t="shared" si="20"/>
        <v>#DIV/0!</v>
      </c>
    </row>
    <row r="579" ht="20.1" hidden="1" customHeight="1" spans="1:6">
      <c r="A579" s="294" t="s">
        <v>805</v>
      </c>
      <c r="B579" s="288">
        <v>3081</v>
      </c>
      <c r="C579" s="289"/>
      <c r="D579" s="289"/>
      <c r="E579" s="286">
        <f t="shared" si="21"/>
        <v>0</v>
      </c>
      <c r="F579" s="286" t="e">
        <f t="shared" si="20"/>
        <v>#DIV/0!</v>
      </c>
    </row>
    <row r="580" ht="20.1" hidden="1" customHeight="1" spans="1:6">
      <c r="A580" s="294" t="s">
        <v>806</v>
      </c>
      <c r="B580" s="288">
        <v>986</v>
      </c>
      <c r="C580" s="289"/>
      <c r="D580" s="289"/>
      <c r="E580" s="286">
        <f t="shared" si="21"/>
        <v>0</v>
      </c>
      <c r="F580" s="286" t="e">
        <f t="shared" si="20"/>
        <v>#DIV/0!</v>
      </c>
    </row>
    <row r="581" ht="20.1" hidden="1" customHeight="1" spans="1:6">
      <c r="A581" s="294" t="s">
        <v>807</v>
      </c>
      <c r="B581" s="288">
        <v>0</v>
      </c>
      <c r="C581" s="289"/>
      <c r="D581" s="289"/>
      <c r="E581" s="286">
        <f t="shared" si="21"/>
        <v>0</v>
      </c>
      <c r="F581" s="286" t="e">
        <f t="shared" si="20"/>
        <v>#DIV/0!</v>
      </c>
    </row>
    <row r="582" ht="20.1" hidden="1" customHeight="1" spans="1:6">
      <c r="A582" s="294" t="s">
        <v>1203</v>
      </c>
      <c r="B582" s="288">
        <v>2051</v>
      </c>
      <c r="C582" s="289"/>
      <c r="D582" s="289"/>
      <c r="E582" s="286">
        <f t="shared" si="21"/>
        <v>0</v>
      </c>
      <c r="F582" s="286" t="e">
        <f t="shared" si="20"/>
        <v>#DIV/0!</v>
      </c>
    </row>
    <row r="583" ht="20.1" hidden="1" customHeight="1" spans="1:6">
      <c r="A583" s="294" t="s">
        <v>1204</v>
      </c>
      <c r="B583" s="288">
        <v>2092</v>
      </c>
      <c r="C583" s="289"/>
      <c r="D583" s="289"/>
      <c r="E583" s="286">
        <f t="shared" si="21"/>
        <v>0</v>
      </c>
      <c r="F583" s="286" t="e">
        <f t="shared" ref="F583:F646" si="22">E583/D583</f>
        <v>#DIV/0!</v>
      </c>
    </row>
    <row r="584" ht="20.1" hidden="1" customHeight="1" spans="1:6">
      <c r="A584" s="294" t="s">
        <v>1205</v>
      </c>
      <c r="B584" s="288">
        <v>50</v>
      </c>
      <c r="C584" s="289"/>
      <c r="D584" s="289"/>
      <c r="E584" s="286">
        <f t="shared" si="21"/>
        <v>0</v>
      </c>
      <c r="F584" s="286" t="e">
        <f t="shared" si="22"/>
        <v>#DIV/0!</v>
      </c>
    </row>
    <row r="585" ht="20.1" hidden="1" customHeight="1" spans="1:6">
      <c r="A585" s="294" t="s">
        <v>1206</v>
      </c>
      <c r="B585" s="288">
        <v>898</v>
      </c>
      <c r="C585" s="289"/>
      <c r="D585" s="289"/>
      <c r="E585" s="286">
        <f t="shared" si="21"/>
        <v>0</v>
      </c>
      <c r="F585" s="286" t="e">
        <f t="shared" si="22"/>
        <v>#DIV/0!</v>
      </c>
    </row>
    <row r="586" ht="20.1" hidden="1" customHeight="1" spans="1:6">
      <c r="A586" s="294" t="s">
        <v>1207</v>
      </c>
      <c r="B586" s="288">
        <v>6503</v>
      </c>
      <c r="C586" s="289"/>
      <c r="D586" s="289"/>
      <c r="E586" s="286">
        <f t="shared" si="21"/>
        <v>0</v>
      </c>
      <c r="F586" s="286" t="e">
        <f t="shared" si="22"/>
        <v>#DIV/0!</v>
      </c>
    </row>
    <row r="587" ht="20.1" customHeight="1" spans="1:6">
      <c r="A587" s="294" t="s">
        <v>1208</v>
      </c>
      <c r="B587" s="288">
        <v>158958</v>
      </c>
      <c r="C587" s="289">
        <f>SUM(C588:C590)</f>
        <v>338</v>
      </c>
      <c r="D587" s="289">
        <f>SUM(D588:D590)</f>
        <v>0</v>
      </c>
      <c r="E587" s="286">
        <f t="shared" si="21"/>
        <v>338</v>
      </c>
      <c r="F587" s="286" t="e">
        <f t="shared" si="22"/>
        <v>#DIV/0!</v>
      </c>
    </row>
    <row r="588" ht="20.1" hidden="1" customHeight="1" spans="1:6">
      <c r="A588" s="294" t="s">
        <v>1209</v>
      </c>
      <c r="B588" s="288">
        <v>1280</v>
      </c>
      <c r="C588" s="289"/>
      <c r="D588" s="289"/>
      <c r="E588" s="286">
        <f t="shared" si="21"/>
        <v>0</v>
      </c>
      <c r="F588" s="286" t="e">
        <f t="shared" si="22"/>
        <v>#DIV/0!</v>
      </c>
    </row>
    <row r="589" ht="20.1" hidden="1" customHeight="1" spans="1:6">
      <c r="A589" s="294" t="s">
        <v>1210</v>
      </c>
      <c r="B589" s="288">
        <v>3425</v>
      </c>
      <c r="C589" s="289"/>
      <c r="D589" s="289"/>
      <c r="E589" s="286">
        <f t="shared" ref="E589:E652" si="23">C589-D589</f>
        <v>0</v>
      </c>
      <c r="F589" s="286" t="e">
        <f t="shared" si="22"/>
        <v>#DIV/0!</v>
      </c>
    </row>
    <row r="590" ht="20.1" hidden="1" customHeight="1" spans="1:6">
      <c r="A590" s="294" t="s">
        <v>1211</v>
      </c>
      <c r="B590" s="288">
        <v>154253</v>
      </c>
      <c r="C590" s="289">
        <v>338</v>
      </c>
      <c r="D590" s="289"/>
      <c r="E590" s="286">
        <f t="shared" si="23"/>
        <v>338</v>
      </c>
      <c r="F590" s="286" t="e">
        <f t="shared" si="22"/>
        <v>#DIV/0!</v>
      </c>
    </row>
    <row r="591" ht="20.1" customHeight="1" spans="1:6">
      <c r="A591" s="298" t="s">
        <v>1212</v>
      </c>
      <c r="B591" s="288">
        <v>6619662</v>
      </c>
      <c r="C591" s="297">
        <f>SUM(C592+C606+C617+C625+C627+C633+C637+C651+C659+C665+C672+C680+C686+C683+C689+C692+C697+C702+C705)</f>
        <v>19755</v>
      </c>
      <c r="D591" s="286">
        <f>SUM(D592+D606+D617+D625+D627+D633+D637+D651+D659+D665+D672+D680+D686+D683+D689+D692+D697+D702+D705)</f>
        <v>0</v>
      </c>
      <c r="E591" s="286">
        <f t="shared" si="23"/>
        <v>19755</v>
      </c>
      <c r="F591" s="286" t="e">
        <f t="shared" si="22"/>
        <v>#DIV/0!</v>
      </c>
    </row>
    <row r="592" ht="20.1" customHeight="1" spans="1:6">
      <c r="A592" s="294" t="s">
        <v>1213</v>
      </c>
      <c r="B592" s="288">
        <v>223300</v>
      </c>
      <c r="C592" s="289">
        <f>SUM(C593:C605)</f>
        <v>1076</v>
      </c>
      <c r="D592" s="289">
        <f>SUM(D593:D605)</f>
        <v>0</v>
      </c>
      <c r="E592" s="286">
        <f t="shared" si="23"/>
        <v>1076</v>
      </c>
      <c r="F592" s="286" t="e">
        <f t="shared" si="22"/>
        <v>#DIV/0!</v>
      </c>
    </row>
    <row r="593" ht="20.1" hidden="1" customHeight="1" spans="1:6">
      <c r="A593" s="294" t="s">
        <v>1214</v>
      </c>
      <c r="B593" s="288">
        <v>80239</v>
      </c>
      <c r="C593" s="289">
        <v>467</v>
      </c>
      <c r="D593" s="289"/>
      <c r="E593" s="286">
        <f t="shared" si="23"/>
        <v>467</v>
      </c>
      <c r="F593" s="286" t="e">
        <f t="shared" si="22"/>
        <v>#DIV/0!</v>
      </c>
    </row>
    <row r="594" ht="20.1" hidden="1" customHeight="1" spans="1:6">
      <c r="A594" s="294" t="s">
        <v>806</v>
      </c>
      <c r="B594" s="288">
        <v>18475</v>
      </c>
      <c r="C594" s="289">
        <v>164</v>
      </c>
      <c r="D594" s="289"/>
      <c r="E594" s="286">
        <f t="shared" si="23"/>
        <v>164</v>
      </c>
      <c r="F594" s="286" t="e">
        <f t="shared" si="22"/>
        <v>#DIV/0!</v>
      </c>
    </row>
    <row r="595" ht="20.1" hidden="1" customHeight="1" spans="1:6">
      <c r="A595" s="294" t="s">
        <v>807</v>
      </c>
      <c r="B595" s="288">
        <v>2054</v>
      </c>
      <c r="C595" s="289"/>
      <c r="D595" s="289"/>
      <c r="E595" s="286">
        <f t="shared" si="23"/>
        <v>0</v>
      </c>
      <c r="F595" s="286" t="e">
        <f t="shared" si="22"/>
        <v>#DIV/0!</v>
      </c>
    </row>
    <row r="596" ht="20.1" hidden="1" customHeight="1" spans="1:6">
      <c r="A596" s="294" t="s">
        <v>1215</v>
      </c>
      <c r="B596" s="288">
        <v>1275</v>
      </c>
      <c r="C596" s="289"/>
      <c r="D596" s="289"/>
      <c r="E596" s="286">
        <f t="shared" si="23"/>
        <v>0</v>
      </c>
      <c r="F596" s="286" t="e">
        <f t="shared" si="22"/>
        <v>#DIV/0!</v>
      </c>
    </row>
    <row r="597" ht="20.1" hidden="1" customHeight="1" spans="1:6">
      <c r="A597" s="294" t="s">
        <v>1216</v>
      </c>
      <c r="B597" s="288">
        <v>3111</v>
      </c>
      <c r="C597" s="289"/>
      <c r="D597" s="289"/>
      <c r="E597" s="286">
        <f t="shared" si="23"/>
        <v>0</v>
      </c>
      <c r="F597" s="286" t="e">
        <f t="shared" si="22"/>
        <v>#DIV/0!</v>
      </c>
    </row>
    <row r="598" ht="20.1" hidden="1" customHeight="1" spans="1:6">
      <c r="A598" s="294" t="s">
        <v>1217</v>
      </c>
      <c r="B598" s="288">
        <v>7427</v>
      </c>
      <c r="C598" s="289"/>
      <c r="D598" s="289"/>
      <c r="E598" s="286">
        <f t="shared" si="23"/>
        <v>0</v>
      </c>
      <c r="F598" s="286" t="e">
        <f t="shared" si="22"/>
        <v>#DIV/0!</v>
      </c>
    </row>
    <row r="599" ht="20.1" hidden="1" customHeight="1" spans="1:6">
      <c r="A599" s="294" t="s">
        <v>1218</v>
      </c>
      <c r="B599" s="288">
        <v>4511</v>
      </c>
      <c r="C599" s="289">
        <v>40</v>
      </c>
      <c r="D599" s="289"/>
      <c r="E599" s="286">
        <f t="shared" si="23"/>
        <v>40</v>
      </c>
      <c r="F599" s="286" t="e">
        <f t="shared" si="22"/>
        <v>#DIV/0!</v>
      </c>
    </row>
    <row r="600" ht="20.1" hidden="1" customHeight="1" spans="1:6">
      <c r="A600" s="294" t="s">
        <v>847</v>
      </c>
      <c r="B600" s="288">
        <v>4162</v>
      </c>
      <c r="C600" s="289"/>
      <c r="D600" s="289"/>
      <c r="E600" s="286">
        <f t="shared" si="23"/>
        <v>0</v>
      </c>
      <c r="F600" s="286" t="e">
        <f t="shared" si="22"/>
        <v>#DIV/0!</v>
      </c>
    </row>
    <row r="601" ht="20.1" hidden="1" customHeight="1" spans="1:6">
      <c r="A601" s="294" t="s">
        <v>1219</v>
      </c>
      <c r="B601" s="288">
        <v>62424</v>
      </c>
      <c r="C601" s="289">
        <v>389</v>
      </c>
      <c r="D601" s="289"/>
      <c r="E601" s="286">
        <f t="shared" si="23"/>
        <v>389</v>
      </c>
      <c r="F601" s="286" t="e">
        <f t="shared" si="22"/>
        <v>#DIV/0!</v>
      </c>
    </row>
    <row r="602" ht="20.1" hidden="1" customHeight="1" spans="1:6">
      <c r="A602" s="294" t="s">
        <v>1220</v>
      </c>
      <c r="B602" s="288">
        <v>1006</v>
      </c>
      <c r="C602" s="289"/>
      <c r="D602" s="289"/>
      <c r="E602" s="286">
        <f t="shared" si="23"/>
        <v>0</v>
      </c>
      <c r="F602" s="286" t="e">
        <f t="shared" si="22"/>
        <v>#DIV/0!</v>
      </c>
    </row>
    <row r="603" ht="20.1" hidden="1" customHeight="1" spans="1:6">
      <c r="A603" s="294" t="s">
        <v>1221</v>
      </c>
      <c r="B603" s="288">
        <v>2080</v>
      </c>
      <c r="C603" s="289"/>
      <c r="D603" s="289"/>
      <c r="E603" s="286">
        <f t="shared" si="23"/>
        <v>0</v>
      </c>
      <c r="F603" s="286" t="e">
        <f t="shared" si="22"/>
        <v>#DIV/0!</v>
      </c>
    </row>
    <row r="604" ht="20.1" hidden="1" customHeight="1" spans="1:6">
      <c r="A604" s="294" t="s">
        <v>1222</v>
      </c>
      <c r="B604" s="288">
        <v>768</v>
      </c>
      <c r="C604" s="289"/>
      <c r="D604" s="289"/>
      <c r="E604" s="286">
        <f t="shared" si="23"/>
        <v>0</v>
      </c>
      <c r="F604" s="286" t="e">
        <f t="shared" si="22"/>
        <v>#DIV/0!</v>
      </c>
    </row>
    <row r="605" ht="24.75" hidden="1" spans="1:6">
      <c r="A605" s="294" t="s">
        <v>1223</v>
      </c>
      <c r="B605" s="288">
        <v>35768</v>
      </c>
      <c r="C605" s="289">
        <v>16</v>
      </c>
      <c r="D605" s="289"/>
      <c r="E605" s="286">
        <f t="shared" si="23"/>
        <v>16</v>
      </c>
      <c r="F605" s="286" t="e">
        <f t="shared" si="22"/>
        <v>#DIV/0!</v>
      </c>
    </row>
    <row r="606" ht="20.1" customHeight="1" spans="1:6">
      <c r="A606" s="294" t="s">
        <v>1224</v>
      </c>
      <c r="B606" s="288">
        <v>186533</v>
      </c>
      <c r="C606" s="289">
        <f>SUM(C607:C616)</f>
        <v>1203</v>
      </c>
      <c r="D606" s="289">
        <f>SUM(D607:D616)</f>
        <v>0</v>
      </c>
      <c r="E606" s="286">
        <f t="shared" si="23"/>
        <v>1203</v>
      </c>
      <c r="F606" s="286" t="e">
        <f t="shared" si="22"/>
        <v>#DIV/0!</v>
      </c>
    </row>
    <row r="607" ht="20.1" hidden="1" customHeight="1" spans="1:6">
      <c r="A607" s="294" t="s">
        <v>805</v>
      </c>
      <c r="B607" s="288">
        <v>59748</v>
      </c>
      <c r="C607" s="289">
        <v>592</v>
      </c>
      <c r="D607" s="289"/>
      <c r="E607" s="286">
        <f t="shared" si="23"/>
        <v>592</v>
      </c>
      <c r="F607" s="286" t="e">
        <f t="shared" si="22"/>
        <v>#DIV/0!</v>
      </c>
    </row>
    <row r="608" ht="20.1" hidden="1" customHeight="1" spans="1:6">
      <c r="A608" s="294" t="s">
        <v>806</v>
      </c>
      <c r="B608" s="288">
        <v>16486</v>
      </c>
      <c r="C608" s="289">
        <v>71</v>
      </c>
      <c r="D608" s="289"/>
      <c r="E608" s="286">
        <f t="shared" si="23"/>
        <v>71</v>
      </c>
      <c r="F608" s="286" t="e">
        <f t="shared" si="22"/>
        <v>#DIV/0!</v>
      </c>
    </row>
    <row r="609" ht="20.1" hidden="1" customHeight="1" spans="1:6">
      <c r="A609" s="294" t="s">
        <v>807</v>
      </c>
      <c r="B609" s="288">
        <v>170</v>
      </c>
      <c r="C609" s="289"/>
      <c r="D609" s="289"/>
      <c r="E609" s="286">
        <f t="shared" si="23"/>
        <v>0</v>
      </c>
      <c r="F609" s="286" t="e">
        <f t="shared" si="22"/>
        <v>#DIV/0!</v>
      </c>
    </row>
    <row r="610" ht="20.1" hidden="1" customHeight="1" spans="1:6">
      <c r="A610" s="294" t="s">
        <v>1225</v>
      </c>
      <c r="B610" s="288">
        <v>3318</v>
      </c>
      <c r="C610" s="289">
        <v>10</v>
      </c>
      <c r="D610" s="289"/>
      <c r="E610" s="286">
        <f t="shared" si="23"/>
        <v>10</v>
      </c>
      <c r="F610" s="286" t="e">
        <f t="shared" si="22"/>
        <v>#DIV/0!</v>
      </c>
    </row>
    <row r="611" ht="20.1" hidden="1" customHeight="1" spans="1:6">
      <c r="A611" s="294" t="s">
        <v>1226</v>
      </c>
      <c r="B611" s="288">
        <v>10034</v>
      </c>
      <c r="C611" s="289">
        <v>15</v>
      </c>
      <c r="D611" s="289"/>
      <c r="E611" s="286">
        <f t="shared" si="23"/>
        <v>15</v>
      </c>
      <c r="F611" s="286" t="e">
        <f t="shared" si="22"/>
        <v>#DIV/0!</v>
      </c>
    </row>
    <row r="612" ht="20.1" hidden="1" customHeight="1" spans="1:6">
      <c r="A612" s="294" t="s">
        <v>1227</v>
      </c>
      <c r="B612" s="288">
        <v>740</v>
      </c>
      <c r="C612" s="289"/>
      <c r="D612" s="289"/>
      <c r="E612" s="286">
        <f t="shared" si="23"/>
        <v>0</v>
      </c>
      <c r="F612" s="286" t="e">
        <f t="shared" si="22"/>
        <v>#DIV/0!</v>
      </c>
    </row>
    <row r="613" ht="20.1" hidden="1" customHeight="1" spans="1:6">
      <c r="A613" s="294" t="s">
        <v>1228</v>
      </c>
      <c r="B613" s="288">
        <v>1709</v>
      </c>
      <c r="C613" s="289">
        <v>13</v>
      </c>
      <c r="D613" s="289"/>
      <c r="E613" s="286">
        <f t="shared" si="23"/>
        <v>13</v>
      </c>
      <c r="F613" s="286" t="e">
        <f t="shared" si="22"/>
        <v>#DIV/0!</v>
      </c>
    </row>
    <row r="614" ht="20.1" hidden="1" customHeight="1" spans="1:6">
      <c r="A614" s="294" t="s">
        <v>1229</v>
      </c>
      <c r="B614" s="288">
        <v>63719</v>
      </c>
      <c r="C614" s="289">
        <v>276</v>
      </c>
      <c r="D614" s="289"/>
      <c r="E614" s="286">
        <f t="shared" si="23"/>
        <v>276</v>
      </c>
      <c r="F614" s="286" t="e">
        <f t="shared" si="22"/>
        <v>#DIV/0!</v>
      </c>
    </row>
    <row r="615" ht="20.1" hidden="1" customHeight="1" spans="1:6">
      <c r="A615" s="294" t="s">
        <v>1230</v>
      </c>
      <c r="B615" s="288">
        <v>1624</v>
      </c>
      <c r="C615" s="289"/>
      <c r="D615" s="289"/>
      <c r="E615" s="286">
        <f t="shared" si="23"/>
        <v>0</v>
      </c>
      <c r="F615" s="286" t="e">
        <f t="shared" si="22"/>
        <v>#DIV/0!</v>
      </c>
    </row>
    <row r="616" ht="20.1" hidden="1" customHeight="1" spans="1:6">
      <c r="A616" s="294" t="s">
        <v>1231</v>
      </c>
      <c r="B616" s="288">
        <v>28985</v>
      </c>
      <c r="C616" s="289">
        <v>226</v>
      </c>
      <c r="D616" s="289"/>
      <c r="E616" s="286">
        <f t="shared" si="23"/>
        <v>226</v>
      </c>
      <c r="F616" s="286" t="e">
        <f t="shared" si="22"/>
        <v>#DIV/0!</v>
      </c>
    </row>
    <row r="617" ht="20.1" customHeight="1" spans="1:6">
      <c r="A617" s="294" t="s">
        <v>1232</v>
      </c>
      <c r="B617" s="288">
        <v>2617496</v>
      </c>
      <c r="C617" s="289">
        <f>SUM(C618:C624)</f>
        <v>5126</v>
      </c>
      <c r="D617" s="289">
        <f>SUM(D618:D624)</f>
        <v>0</v>
      </c>
      <c r="E617" s="286">
        <f t="shared" si="23"/>
        <v>5126</v>
      </c>
      <c r="F617" s="286" t="e">
        <f t="shared" si="22"/>
        <v>#DIV/0!</v>
      </c>
    </row>
    <row r="618" ht="20.1" hidden="1" customHeight="1" spans="1:6">
      <c r="A618" s="294" t="s">
        <v>1233</v>
      </c>
      <c r="B618" s="288">
        <v>1796184</v>
      </c>
      <c r="C618" s="289">
        <v>41</v>
      </c>
      <c r="D618" s="289"/>
      <c r="E618" s="286">
        <f t="shared" si="23"/>
        <v>41</v>
      </c>
      <c r="F618" s="286" t="e">
        <f t="shared" si="22"/>
        <v>#DIV/0!</v>
      </c>
    </row>
    <row r="619" ht="20.1" hidden="1" customHeight="1" spans="1:6">
      <c r="A619" s="294" t="s">
        <v>1234</v>
      </c>
      <c r="B619" s="288">
        <v>3419</v>
      </c>
      <c r="C619" s="289"/>
      <c r="D619" s="289"/>
      <c r="E619" s="286">
        <f t="shared" si="23"/>
        <v>0</v>
      </c>
      <c r="F619" s="286" t="e">
        <f t="shared" si="22"/>
        <v>#DIV/0!</v>
      </c>
    </row>
    <row r="620" ht="20.1" hidden="1" customHeight="1" spans="1:6">
      <c r="A620" s="294" t="s">
        <v>1235</v>
      </c>
      <c r="B620" s="288">
        <v>58107</v>
      </c>
      <c r="C620" s="289">
        <v>60</v>
      </c>
      <c r="D620" s="289"/>
      <c r="E620" s="286">
        <f t="shared" si="23"/>
        <v>60</v>
      </c>
      <c r="F620" s="286" t="e">
        <f t="shared" si="22"/>
        <v>#DIV/0!</v>
      </c>
    </row>
    <row r="621" ht="20.1" hidden="1" customHeight="1" spans="1:6">
      <c r="A621" s="294" t="s">
        <v>1236</v>
      </c>
      <c r="B621" s="288">
        <v>24500</v>
      </c>
      <c r="C621" s="289">
        <v>41</v>
      </c>
      <c r="D621" s="289"/>
      <c r="E621" s="286">
        <f t="shared" si="23"/>
        <v>41</v>
      </c>
      <c r="F621" s="286" t="e">
        <f t="shared" si="22"/>
        <v>#DIV/0!</v>
      </c>
    </row>
    <row r="622" ht="20.1" hidden="1" customHeight="1" spans="1:6">
      <c r="A622" s="294" t="s">
        <v>1237</v>
      </c>
      <c r="B622" s="288">
        <v>1190</v>
      </c>
      <c r="C622" s="289"/>
      <c r="D622" s="289"/>
      <c r="E622" s="286">
        <f t="shared" si="23"/>
        <v>0</v>
      </c>
      <c r="F622" s="286" t="e">
        <f t="shared" si="22"/>
        <v>#DIV/0!</v>
      </c>
    </row>
    <row r="623" ht="24.75" hidden="1" spans="1:6">
      <c r="A623" s="294" t="s">
        <v>1238</v>
      </c>
      <c r="B623" s="288">
        <v>688837</v>
      </c>
      <c r="C623" s="289">
        <v>4984</v>
      </c>
      <c r="D623" s="289"/>
      <c r="E623" s="286">
        <f t="shared" si="23"/>
        <v>4984</v>
      </c>
      <c r="F623" s="286" t="e">
        <f t="shared" si="22"/>
        <v>#DIV/0!</v>
      </c>
    </row>
    <row r="624" ht="20.1" hidden="1" customHeight="1" spans="1:6">
      <c r="A624" s="294" t="s">
        <v>1239</v>
      </c>
      <c r="B624" s="288">
        <v>45259</v>
      </c>
      <c r="C624" s="289"/>
      <c r="D624" s="289"/>
      <c r="E624" s="286">
        <f t="shared" si="23"/>
        <v>0</v>
      </c>
      <c r="F624" s="286" t="e">
        <f t="shared" si="22"/>
        <v>#DIV/0!</v>
      </c>
    </row>
    <row r="625" ht="20.1" customHeight="1" spans="1:6">
      <c r="A625" s="294" t="s">
        <v>1240</v>
      </c>
      <c r="B625" s="288">
        <v>0</v>
      </c>
      <c r="C625" s="289">
        <v>0</v>
      </c>
      <c r="D625" s="289"/>
      <c r="E625" s="286">
        <f t="shared" si="23"/>
        <v>0</v>
      </c>
      <c r="F625" s="286" t="e">
        <f t="shared" si="22"/>
        <v>#DIV/0!</v>
      </c>
    </row>
    <row r="626" ht="20.1" hidden="1" customHeight="1" spans="1:6">
      <c r="A626" s="294" t="s">
        <v>1241</v>
      </c>
      <c r="B626" s="288">
        <v>0</v>
      </c>
      <c r="C626" s="289">
        <v>0</v>
      </c>
      <c r="D626" s="289"/>
      <c r="E626" s="286">
        <f t="shared" si="23"/>
        <v>0</v>
      </c>
      <c r="F626" s="286" t="e">
        <f t="shared" si="22"/>
        <v>#DIV/0!</v>
      </c>
    </row>
    <row r="627" ht="20.1" customHeight="1" spans="1:6">
      <c r="A627" s="294" t="s">
        <v>1242</v>
      </c>
      <c r="B627" s="288">
        <v>940788</v>
      </c>
      <c r="C627" s="289">
        <f>SUM(C628:C632)</f>
        <v>2362</v>
      </c>
      <c r="D627" s="289">
        <f>SUM(D628:D632)</f>
        <v>0</v>
      </c>
      <c r="E627" s="286">
        <f t="shared" si="23"/>
        <v>2362</v>
      </c>
      <c r="F627" s="286" t="e">
        <f t="shared" si="22"/>
        <v>#DIV/0!</v>
      </c>
    </row>
    <row r="628" ht="20.1" hidden="1" customHeight="1" spans="1:6">
      <c r="A628" s="294" t="s">
        <v>1243</v>
      </c>
      <c r="B628" s="288">
        <v>374933</v>
      </c>
      <c r="C628" s="289">
        <v>609</v>
      </c>
      <c r="D628" s="289"/>
      <c r="E628" s="286">
        <f t="shared" si="23"/>
        <v>609</v>
      </c>
      <c r="F628" s="286" t="e">
        <f t="shared" si="22"/>
        <v>#DIV/0!</v>
      </c>
    </row>
    <row r="629" ht="20.1" hidden="1" customHeight="1" spans="1:6">
      <c r="A629" s="294" t="s">
        <v>1244</v>
      </c>
      <c r="B629" s="288">
        <v>312738</v>
      </c>
      <c r="C629" s="289">
        <v>1753</v>
      </c>
      <c r="D629" s="289"/>
      <c r="E629" s="286">
        <f t="shared" si="23"/>
        <v>1753</v>
      </c>
      <c r="F629" s="286" t="e">
        <f t="shared" si="22"/>
        <v>#DIV/0!</v>
      </c>
    </row>
    <row r="630" ht="20.1" hidden="1" customHeight="1" spans="1:6">
      <c r="A630" s="294" t="s">
        <v>1245</v>
      </c>
      <c r="B630" s="288">
        <v>6610</v>
      </c>
      <c r="C630" s="289"/>
      <c r="D630" s="289"/>
      <c r="E630" s="286">
        <f t="shared" si="23"/>
        <v>0</v>
      </c>
      <c r="F630" s="286" t="e">
        <f t="shared" si="22"/>
        <v>#DIV/0!</v>
      </c>
    </row>
    <row r="631" ht="20.1" hidden="1" customHeight="1" spans="1:6">
      <c r="A631" s="294" t="s">
        <v>1246</v>
      </c>
      <c r="B631" s="288">
        <v>143212</v>
      </c>
      <c r="C631" s="289"/>
      <c r="D631" s="289"/>
      <c r="E631" s="286">
        <f t="shared" si="23"/>
        <v>0</v>
      </c>
      <c r="F631" s="286" t="e">
        <f t="shared" si="22"/>
        <v>#DIV/0!</v>
      </c>
    </row>
    <row r="632" ht="20.1" hidden="1" customHeight="1" spans="1:6">
      <c r="A632" s="294" t="s">
        <v>1247</v>
      </c>
      <c r="B632" s="288">
        <v>103295</v>
      </c>
      <c r="C632" s="289"/>
      <c r="D632" s="289"/>
      <c r="E632" s="286">
        <f t="shared" si="23"/>
        <v>0</v>
      </c>
      <c r="F632" s="286" t="e">
        <f t="shared" si="22"/>
        <v>#DIV/0!</v>
      </c>
    </row>
    <row r="633" ht="20.1" customHeight="1" spans="1:6">
      <c r="A633" s="294" t="s">
        <v>1248</v>
      </c>
      <c r="B633" s="288">
        <v>138900</v>
      </c>
      <c r="C633" s="289">
        <f>SUM(C634:C636)</f>
        <v>138</v>
      </c>
      <c r="D633" s="289">
        <f>SUM(D634:D636)</f>
        <v>0</v>
      </c>
      <c r="E633" s="286">
        <f t="shared" si="23"/>
        <v>138</v>
      </c>
      <c r="F633" s="286" t="e">
        <f t="shared" si="22"/>
        <v>#DIV/0!</v>
      </c>
    </row>
    <row r="634" ht="20.1" hidden="1" customHeight="1" spans="1:6">
      <c r="A634" s="294" t="s">
        <v>1249</v>
      </c>
      <c r="B634" s="288">
        <v>130492</v>
      </c>
      <c r="C634" s="289">
        <v>138</v>
      </c>
      <c r="D634" s="289"/>
      <c r="E634" s="286">
        <f t="shared" si="23"/>
        <v>138</v>
      </c>
      <c r="F634" s="286" t="e">
        <f t="shared" si="22"/>
        <v>#DIV/0!</v>
      </c>
    </row>
    <row r="635" ht="20.1" hidden="1" customHeight="1" spans="1:6">
      <c r="A635" s="294" t="s">
        <v>1250</v>
      </c>
      <c r="B635" s="288">
        <v>137</v>
      </c>
      <c r="C635" s="289"/>
      <c r="D635" s="289"/>
      <c r="E635" s="286">
        <f t="shared" si="23"/>
        <v>0</v>
      </c>
      <c r="F635" s="286" t="e">
        <f t="shared" si="22"/>
        <v>#DIV/0!</v>
      </c>
    </row>
    <row r="636" ht="20.1" hidden="1" customHeight="1" spans="1:6">
      <c r="A636" s="294" t="s">
        <v>1251</v>
      </c>
      <c r="B636" s="288">
        <v>8271</v>
      </c>
      <c r="C636" s="289"/>
      <c r="D636" s="289"/>
      <c r="E636" s="286">
        <f t="shared" si="23"/>
        <v>0</v>
      </c>
      <c r="F636" s="286" t="e">
        <f t="shared" si="22"/>
        <v>#DIV/0!</v>
      </c>
    </row>
    <row r="637" ht="20.1" customHeight="1" spans="1:6">
      <c r="A637" s="294" t="s">
        <v>1252</v>
      </c>
      <c r="B637" s="288">
        <v>500116</v>
      </c>
      <c r="C637" s="289">
        <f>SUM(C638:C650)</f>
        <v>1516</v>
      </c>
      <c r="D637" s="289">
        <f>SUM(D638:D650)</f>
        <v>0</v>
      </c>
      <c r="E637" s="286">
        <f t="shared" si="23"/>
        <v>1516</v>
      </c>
      <c r="F637" s="286" t="e">
        <f t="shared" si="22"/>
        <v>#DIV/0!</v>
      </c>
    </row>
    <row r="638" ht="20.1" hidden="1" customHeight="1" spans="1:6">
      <c r="A638" s="294" t="s">
        <v>1253</v>
      </c>
      <c r="B638" s="288">
        <v>62881</v>
      </c>
      <c r="C638" s="289">
        <v>191</v>
      </c>
      <c r="D638" s="289"/>
      <c r="E638" s="286">
        <f t="shared" si="23"/>
        <v>191</v>
      </c>
      <c r="F638" s="286" t="e">
        <f t="shared" si="22"/>
        <v>#DIV/0!</v>
      </c>
    </row>
    <row r="639" ht="20.1" hidden="1" customHeight="1" spans="1:6">
      <c r="A639" s="294" t="s">
        <v>1254</v>
      </c>
      <c r="B639" s="288">
        <v>22202</v>
      </c>
      <c r="C639" s="289">
        <v>200</v>
      </c>
      <c r="D639" s="289"/>
      <c r="E639" s="286">
        <f t="shared" si="23"/>
        <v>200</v>
      </c>
      <c r="F639" s="286" t="e">
        <f t="shared" si="22"/>
        <v>#DIV/0!</v>
      </c>
    </row>
    <row r="640" ht="20.1" hidden="1" customHeight="1" spans="1:6">
      <c r="A640" s="294" t="s">
        <v>1255</v>
      </c>
      <c r="B640" s="288">
        <v>1254</v>
      </c>
      <c r="C640" s="289"/>
      <c r="D640" s="289"/>
      <c r="E640" s="286">
        <f t="shared" si="23"/>
        <v>0</v>
      </c>
      <c r="F640" s="286" t="e">
        <f t="shared" si="22"/>
        <v>#DIV/0!</v>
      </c>
    </row>
    <row r="641" ht="20.1" hidden="1" customHeight="1" spans="1:6">
      <c r="A641" s="294" t="s">
        <v>1256</v>
      </c>
      <c r="B641" s="288">
        <v>44464</v>
      </c>
      <c r="C641" s="289">
        <v>85</v>
      </c>
      <c r="D641" s="289"/>
      <c r="E641" s="286">
        <f t="shared" si="23"/>
        <v>85</v>
      </c>
      <c r="F641" s="286" t="e">
        <f t="shared" si="22"/>
        <v>#DIV/0!</v>
      </c>
    </row>
    <row r="642" ht="20.1" hidden="1" customHeight="1" spans="1:6">
      <c r="A642" s="294" t="s">
        <v>1257</v>
      </c>
      <c r="B642" s="288">
        <v>39847</v>
      </c>
      <c r="C642" s="289">
        <v>427</v>
      </c>
      <c r="D642" s="289"/>
      <c r="E642" s="286">
        <f t="shared" si="23"/>
        <v>427</v>
      </c>
      <c r="F642" s="286" t="e">
        <f t="shared" si="22"/>
        <v>#DIV/0!</v>
      </c>
    </row>
    <row r="643" ht="20.1" hidden="1" customHeight="1" spans="1:6">
      <c r="A643" s="294" t="s">
        <v>1258</v>
      </c>
      <c r="B643" s="288">
        <v>37835</v>
      </c>
      <c r="C643" s="289">
        <v>42</v>
      </c>
      <c r="D643" s="289"/>
      <c r="E643" s="286">
        <f t="shared" si="23"/>
        <v>42</v>
      </c>
      <c r="F643" s="286" t="e">
        <f t="shared" si="22"/>
        <v>#DIV/0!</v>
      </c>
    </row>
    <row r="644" ht="20.1" hidden="1" customHeight="1" spans="1:6">
      <c r="A644" s="294" t="s">
        <v>1259</v>
      </c>
      <c r="B644" s="288">
        <v>2661</v>
      </c>
      <c r="C644" s="289"/>
      <c r="D644" s="289"/>
      <c r="E644" s="286">
        <f t="shared" si="23"/>
        <v>0</v>
      </c>
      <c r="F644" s="286" t="e">
        <f t="shared" si="22"/>
        <v>#DIV/0!</v>
      </c>
    </row>
    <row r="645" ht="20.1" hidden="1" customHeight="1" spans="1:6">
      <c r="A645" s="294" t="s">
        <v>1260</v>
      </c>
      <c r="B645" s="288">
        <v>1967</v>
      </c>
      <c r="C645" s="289">
        <v>20</v>
      </c>
      <c r="D645" s="289"/>
      <c r="E645" s="286">
        <f t="shared" si="23"/>
        <v>20</v>
      </c>
      <c r="F645" s="286" t="e">
        <f t="shared" si="22"/>
        <v>#DIV/0!</v>
      </c>
    </row>
    <row r="646" ht="20.1" hidden="1" customHeight="1" spans="1:6">
      <c r="A646" s="294" t="s">
        <v>1261</v>
      </c>
      <c r="B646" s="288">
        <v>1153</v>
      </c>
      <c r="C646" s="289"/>
      <c r="D646" s="289"/>
      <c r="E646" s="286">
        <f t="shared" si="23"/>
        <v>0</v>
      </c>
      <c r="F646" s="286" t="e">
        <f t="shared" si="22"/>
        <v>#DIV/0!</v>
      </c>
    </row>
    <row r="647" ht="20.1" hidden="1" customHeight="1" spans="1:6">
      <c r="A647" s="294" t="s">
        <v>1262</v>
      </c>
      <c r="B647" s="288">
        <v>414</v>
      </c>
      <c r="C647" s="289"/>
      <c r="D647" s="289"/>
      <c r="E647" s="286">
        <f t="shared" si="23"/>
        <v>0</v>
      </c>
      <c r="F647" s="286" t="e">
        <f t="shared" ref="F647:F710" si="24">E647/D647</f>
        <v>#DIV/0!</v>
      </c>
    </row>
    <row r="648" ht="20.1" hidden="1" customHeight="1" spans="1:6">
      <c r="A648" s="294" t="s">
        <v>1263</v>
      </c>
      <c r="B648" s="288">
        <v>4566</v>
      </c>
      <c r="C648" s="289"/>
      <c r="D648" s="289"/>
      <c r="E648" s="286">
        <f t="shared" si="23"/>
        <v>0</v>
      </c>
      <c r="F648" s="286" t="e">
        <f t="shared" si="24"/>
        <v>#DIV/0!</v>
      </c>
    </row>
    <row r="649" ht="20.1" hidden="1" customHeight="1" spans="1:6">
      <c r="A649" s="294" t="s">
        <v>1264</v>
      </c>
      <c r="B649" s="288">
        <v>22</v>
      </c>
      <c r="C649" s="289">
        <v>0</v>
      </c>
      <c r="D649" s="289"/>
      <c r="E649" s="286">
        <f t="shared" si="23"/>
        <v>0</v>
      </c>
      <c r="F649" s="286" t="e">
        <f t="shared" si="24"/>
        <v>#DIV/0!</v>
      </c>
    </row>
    <row r="650" ht="20.1" hidden="1" customHeight="1" spans="1:6">
      <c r="A650" s="294" t="s">
        <v>1265</v>
      </c>
      <c r="B650" s="288">
        <v>280850</v>
      </c>
      <c r="C650" s="289">
        <v>551</v>
      </c>
      <c r="D650" s="289"/>
      <c r="E650" s="286">
        <f t="shared" si="23"/>
        <v>551</v>
      </c>
      <c r="F650" s="286" t="e">
        <f t="shared" si="24"/>
        <v>#DIV/0!</v>
      </c>
    </row>
    <row r="651" ht="20.1" customHeight="1" spans="1:6">
      <c r="A651" s="294" t="s">
        <v>1266</v>
      </c>
      <c r="B651" s="288">
        <v>456332</v>
      </c>
      <c r="C651" s="289">
        <f>SUM(C652:C658)</f>
        <v>2385</v>
      </c>
      <c r="D651" s="289">
        <f>SUM(D652:D658)</f>
        <v>0</v>
      </c>
      <c r="E651" s="286">
        <f t="shared" si="23"/>
        <v>2385</v>
      </c>
      <c r="F651" s="286" t="e">
        <f t="shared" si="24"/>
        <v>#DIV/0!</v>
      </c>
    </row>
    <row r="652" ht="20.1" hidden="1" customHeight="1" spans="1:6">
      <c r="A652" s="294" t="s">
        <v>1267</v>
      </c>
      <c r="B652" s="288">
        <v>54690</v>
      </c>
      <c r="C652" s="289">
        <v>152</v>
      </c>
      <c r="D652" s="289"/>
      <c r="E652" s="286">
        <f t="shared" si="23"/>
        <v>152</v>
      </c>
      <c r="F652" s="286" t="e">
        <f t="shared" si="24"/>
        <v>#DIV/0!</v>
      </c>
    </row>
    <row r="653" ht="20.1" hidden="1" customHeight="1" spans="1:6">
      <c r="A653" s="294" t="s">
        <v>1268</v>
      </c>
      <c r="B653" s="288">
        <v>46541</v>
      </c>
      <c r="C653" s="289">
        <v>3</v>
      </c>
      <c r="D653" s="289"/>
      <c r="E653" s="286">
        <f t="shared" ref="E653:E680" si="25">C653-D653</f>
        <v>3</v>
      </c>
      <c r="F653" s="286" t="e">
        <f t="shared" si="24"/>
        <v>#DIV/0!</v>
      </c>
    </row>
    <row r="654" ht="20.1" hidden="1" customHeight="1" spans="1:6">
      <c r="A654" s="294" t="s">
        <v>1269</v>
      </c>
      <c r="B654" s="288">
        <v>82233</v>
      </c>
      <c r="C654" s="289">
        <v>10</v>
      </c>
      <c r="D654" s="289"/>
      <c r="E654" s="286">
        <f t="shared" si="25"/>
        <v>10</v>
      </c>
      <c r="F654" s="286" t="e">
        <f t="shared" si="24"/>
        <v>#DIV/0!</v>
      </c>
    </row>
    <row r="655" ht="20.1" hidden="1" customHeight="1" spans="1:6">
      <c r="A655" s="294" t="s">
        <v>1270</v>
      </c>
      <c r="B655" s="288">
        <v>18047</v>
      </c>
      <c r="C655" s="289"/>
      <c r="D655" s="289"/>
      <c r="E655" s="286">
        <f t="shared" si="25"/>
        <v>0</v>
      </c>
      <c r="F655" s="286" t="e">
        <f t="shared" si="24"/>
        <v>#DIV/0!</v>
      </c>
    </row>
    <row r="656" ht="20.1" hidden="1" customHeight="1" spans="1:6">
      <c r="A656" s="294" t="s">
        <v>1271</v>
      </c>
      <c r="B656" s="288">
        <v>53677</v>
      </c>
      <c r="C656" s="289">
        <v>214</v>
      </c>
      <c r="D656" s="289"/>
      <c r="E656" s="286">
        <f t="shared" si="25"/>
        <v>214</v>
      </c>
      <c r="F656" s="286" t="e">
        <f t="shared" si="24"/>
        <v>#DIV/0!</v>
      </c>
    </row>
    <row r="657" ht="20.1" hidden="1" customHeight="1" spans="1:6">
      <c r="A657" s="294" t="s">
        <v>1272</v>
      </c>
      <c r="B657" s="288">
        <v>2197</v>
      </c>
      <c r="C657" s="289"/>
      <c r="D657" s="289"/>
      <c r="E657" s="286">
        <f t="shared" si="25"/>
        <v>0</v>
      </c>
      <c r="F657" s="286" t="e">
        <f t="shared" si="24"/>
        <v>#DIV/0!</v>
      </c>
    </row>
    <row r="658" ht="20.1" hidden="1" customHeight="1" spans="1:6">
      <c r="A658" s="294" t="s">
        <v>1273</v>
      </c>
      <c r="B658" s="288">
        <v>198947</v>
      </c>
      <c r="C658" s="289">
        <v>2006</v>
      </c>
      <c r="D658" s="289"/>
      <c r="E658" s="286">
        <f t="shared" si="25"/>
        <v>2006</v>
      </c>
      <c r="F658" s="286" t="e">
        <f t="shared" si="24"/>
        <v>#DIV/0!</v>
      </c>
    </row>
    <row r="659" ht="20.1" customHeight="1" spans="1:6">
      <c r="A659" s="294" t="s">
        <v>1274</v>
      </c>
      <c r="B659" s="288">
        <v>135834</v>
      </c>
      <c r="C659" s="289">
        <f>SUM(C660:C664)</f>
        <v>74</v>
      </c>
      <c r="D659" s="289">
        <f>SUM(D660:D664)</f>
        <v>0</v>
      </c>
      <c r="E659" s="286">
        <f t="shared" si="25"/>
        <v>74</v>
      </c>
      <c r="F659" s="286" t="e">
        <f t="shared" si="24"/>
        <v>#DIV/0!</v>
      </c>
    </row>
    <row r="660" ht="20.1" hidden="1" customHeight="1" spans="1:6">
      <c r="A660" s="294" t="s">
        <v>1275</v>
      </c>
      <c r="B660" s="288">
        <v>31186</v>
      </c>
      <c r="C660" s="289">
        <v>37</v>
      </c>
      <c r="D660" s="289"/>
      <c r="E660" s="286">
        <f t="shared" si="25"/>
        <v>37</v>
      </c>
      <c r="F660" s="286" t="e">
        <f t="shared" si="24"/>
        <v>#DIV/0!</v>
      </c>
    </row>
    <row r="661" ht="20.1" hidden="1" customHeight="1" spans="1:6">
      <c r="A661" s="294" t="s">
        <v>1276</v>
      </c>
      <c r="B661" s="288">
        <v>72077</v>
      </c>
      <c r="C661" s="289">
        <v>8</v>
      </c>
      <c r="D661" s="289"/>
      <c r="E661" s="286">
        <f t="shared" si="25"/>
        <v>8</v>
      </c>
      <c r="F661" s="286" t="e">
        <f t="shared" si="24"/>
        <v>#DIV/0!</v>
      </c>
    </row>
    <row r="662" ht="20.1" hidden="1" customHeight="1" spans="1:6">
      <c r="A662" s="294" t="s">
        <v>1277</v>
      </c>
      <c r="B662" s="288">
        <v>9565</v>
      </c>
      <c r="C662" s="289"/>
      <c r="D662" s="289"/>
      <c r="E662" s="286">
        <f t="shared" si="25"/>
        <v>0</v>
      </c>
      <c r="F662" s="286" t="e">
        <f t="shared" si="24"/>
        <v>#DIV/0!</v>
      </c>
    </row>
    <row r="663" ht="20.1" hidden="1" customHeight="1" spans="1:6">
      <c r="A663" s="294" t="s">
        <v>1278</v>
      </c>
      <c r="B663" s="288">
        <v>7515</v>
      </c>
      <c r="C663" s="289">
        <v>28</v>
      </c>
      <c r="D663" s="289"/>
      <c r="E663" s="286">
        <f t="shared" si="25"/>
        <v>28</v>
      </c>
      <c r="F663" s="286" t="e">
        <f t="shared" si="24"/>
        <v>#DIV/0!</v>
      </c>
    </row>
    <row r="664" ht="20.1" hidden="1" customHeight="1" spans="1:6">
      <c r="A664" s="294" t="s">
        <v>1279</v>
      </c>
      <c r="B664" s="288">
        <v>15491</v>
      </c>
      <c r="C664" s="289">
        <v>1</v>
      </c>
      <c r="D664" s="289"/>
      <c r="E664" s="286">
        <f t="shared" si="25"/>
        <v>1</v>
      </c>
      <c r="F664" s="286" t="e">
        <f t="shared" si="24"/>
        <v>#DIV/0!</v>
      </c>
    </row>
    <row r="665" ht="20.1" customHeight="1" spans="1:6">
      <c r="A665" s="294" t="s">
        <v>1280</v>
      </c>
      <c r="B665" s="288">
        <v>98866</v>
      </c>
      <c r="C665" s="289">
        <f>SUM(C666:C671)</f>
        <v>76</v>
      </c>
      <c r="D665" s="289">
        <f>SUM(D666:D671)</f>
        <v>0</v>
      </c>
      <c r="E665" s="286">
        <f t="shared" si="25"/>
        <v>76</v>
      </c>
      <c r="F665" s="286" t="e">
        <f t="shared" si="24"/>
        <v>#DIV/0!</v>
      </c>
    </row>
    <row r="666" ht="20.1" hidden="1" customHeight="1" spans="1:6">
      <c r="A666" s="294" t="s">
        <v>1281</v>
      </c>
      <c r="B666" s="288">
        <v>27991</v>
      </c>
      <c r="C666" s="289">
        <v>51</v>
      </c>
      <c r="D666" s="289"/>
      <c r="E666" s="286">
        <f t="shared" si="25"/>
        <v>51</v>
      </c>
      <c r="F666" s="286" t="e">
        <f t="shared" si="24"/>
        <v>#DIV/0!</v>
      </c>
    </row>
    <row r="667" ht="20.1" hidden="1" customHeight="1" spans="1:6">
      <c r="A667" s="294" t="s">
        <v>1282</v>
      </c>
      <c r="B667" s="288">
        <v>33891</v>
      </c>
      <c r="C667" s="289">
        <v>12</v>
      </c>
      <c r="D667" s="289"/>
      <c r="E667" s="286">
        <f t="shared" si="25"/>
        <v>12</v>
      </c>
      <c r="F667" s="286" t="e">
        <f t="shared" si="24"/>
        <v>#DIV/0!</v>
      </c>
    </row>
    <row r="668" ht="20.1" hidden="1" customHeight="1" spans="1:6">
      <c r="A668" s="294" t="s">
        <v>1283</v>
      </c>
      <c r="B668" s="288">
        <v>373</v>
      </c>
      <c r="C668" s="289"/>
      <c r="D668" s="289"/>
      <c r="E668" s="286">
        <f t="shared" si="25"/>
        <v>0</v>
      </c>
      <c r="F668" s="286" t="e">
        <f t="shared" si="24"/>
        <v>#DIV/0!</v>
      </c>
    </row>
    <row r="669" ht="20.1" hidden="1" customHeight="1" spans="1:6">
      <c r="A669" s="294" t="s">
        <v>1284</v>
      </c>
      <c r="B669" s="288">
        <v>13436</v>
      </c>
      <c r="C669" s="289"/>
      <c r="D669" s="289"/>
      <c r="E669" s="286">
        <f t="shared" si="25"/>
        <v>0</v>
      </c>
      <c r="F669" s="286" t="e">
        <f t="shared" si="24"/>
        <v>#DIV/0!</v>
      </c>
    </row>
    <row r="670" ht="20.1" hidden="1" customHeight="1" spans="1:6">
      <c r="A670" s="294" t="s">
        <v>1285</v>
      </c>
      <c r="B670" s="288">
        <v>16876</v>
      </c>
      <c r="C670" s="289"/>
      <c r="D670" s="289"/>
      <c r="E670" s="286">
        <f t="shared" si="25"/>
        <v>0</v>
      </c>
      <c r="F670" s="286" t="e">
        <f t="shared" si="24"/>
        <v>#DIV/0!</v>
      </c>
    </row>
    <row r="671" ht="20.1" hidden="1" customHeight="1" spans="1:6">
      <c r="A671" s="294" t="s">
        <v>1286</v>
      </c>
      <c r="B671" s="288">
        <v>6299</v>
      </c>
      <c r="C671" s="289">
        <v>13</v>
      </c>
      <c r="D671" s="289"/>
      <c r="E671" s="286">
        <f t="shared" si="25"/>
        <v>13</v>
      </c>
      <c r="F671" s="286" t="e">
        <f t="shared" si="24"/>
        <v>#DIV/0!</v>
      </c>
    </row>
    <row r="672" ht="20.1" customHeight="1" spans="1:6">
      <c r="A672" s="294" t="s">
        <v>1287</v>
      </c>
      <c r="B672" s="288">
        <v>55366</v>
      </c>
      <c r="C672" s="289">
        <f>SUM(C673:C679)</f>
        <v>615</v>
      </c>
      <c r="D672" s="289">
        <f>SUM(D673:D679)</f>
        <v>0</v>
      </c>
      <c r="E672" s="286">
        <f t="shared" si="25"/>
        <v>615</v>
      </c>
      <c r="F672" s="286" t="e">
        <f t="shared" si="24"/>
        <v>#DIV/0!</v>
      </c>
    </row>
    <row r="673" ht="20.1" hidden="1" customHeight="1" spans="1:6">
      <c r="A673" s="294" t="s">
        <v>805</v>
      </c>
      <c r="B673" s="288">
        <v>12280</v>
      </c>
      <c r="C673" s="289">
        <v>111</v>
      </c>
      <c r="D673" s="289"/>
      <c r="E673" s="286">
        <f t="shared" si="25"/>
        <v>111</v>
      </c>
      <c r="F673" s="286" t="e">
        <f t="shared" si="24"/>
        <v>#DIV/0!</v>
      </c>
    </row>
    <row r="674" ht="20.1" hidden="1" customHeight="1" spans="1:6">
      <c r="A674" s="294" t="s">
        <v>806</v>
      </c>
      <c r="B674" s="288">
        <v>2415</v>
      </c>
      <c r="C674" s="289"/>
      <c r="D674" s="289"/>
      <c r="E674" s="286">
        <f t="shared" si="25"/>
        <v>0</v>
      </c>
      <c r="F674" s="286" t="e">
        <f t="shared" si="24"/>
        <v>#DIV/0!</v>
      </c>
    </row>
    <row r="675" ht="20.1" hidden="1" customHeight="1" spans="1:6">
      <c r="A675" s="294" t="s">
        <v>807</v>
      </c>
      <c r="B675" s="288">
        <v>66</v>
      </c>
      <c r="C675" s="289"/>
      <c r="D675" s="289"/>
      <c r="E675" s="286">
        <f t="shared" si="25"/>
        <v>0</v>
      </c>
      <c r="F675" s="286" t="e">
        <f t="shared" si="24"/>
        <v>#DIV/0!</v>
      </c>
    </row>
    <row r="676" ht="20.1" hidden="1" customHeight="1" spans="1:6">
      <c r="A676" s="294" t="s">
        <v>1288</v>
      </c>
      <c r="B676" s="288">
        <v>10072</v>
      </c>
      <c r="C676" s="289">
        <v>74</v>
      </c>
      <c r="D676" s="289"/>
      <c r="E676" s="286">
        <f t="shared" si="25"/>
        <v>74</v>
      </c>
      <c r="F676" s="286" t="e">
        <f t="shared" si="24"/>
        <v>#DIV/0!</v>
      </c>
    </row>
    <row r="677" ht="20.1" hidden="1" customHeight="1" spans="1:6">
      <c r="A677" s="294" t="s">
        <v>1289</v>
      </c>
      <c r="B677" s="288">
        <v>8125</v>
      </c>
      <c r="C677" s="289">
        <v>351</v>
      </c>
      <c r="D677" s="289"/>
      <c r="E677" s="286">
        <f t="shared" si="25"/>
        <v>351</v>
      </c>
      <c r="F677" s="286" t="e">
        <f t="shared" si="24"/>
        <v>#DIV/0!</v>
      </c>
    </row>
    <row r="678" ht="20.1" hidden="1" customHeight="1" spans="1:6">
      <c r="A678" s="294" t="s">
        <v>1290</v>
      </c>
      <c r="B678" s="288">
        <v>520</v>
      </c>
      <c r="C678" s="289"/>
      <c r="D678" s="289"/>
      <c r="E678" s="286">
        <f t="shared" si="25"/>
        <v>0</v>
      </c>
      <c r="F678" s="286" t="e">
        <f t="shared" si="24"/>
        <v>#DIV/0!</v>
      </c>
    </row>
    <row r="679" ht="20.1" hidden="1" customHeight="1" spans="1:6">
      <c r="A679" s="294" t="s">
        <v>1291</v>
      </c>
      <c r="B679" s="288">
        <v>21888</v>
      </c>
      <c r="C679" s="289">
        <v>79</v>
      </c>
      <c r="D679" s="289"/>
      <c r="E679" s="286">
        <f t="shared" si="25"/>
        <v>79</v>
      </c>
      <c r="F679" s="286" t="e">
        <f t="shared" si="24"/>
        <v>#DIV/0!</v>
      </c>
    </row>
    <row r="680" ht="20.1" customHeight="1" spans="1:6">
      <c r="A680" s="299" t="s">
        <v>1292</v>
      </c>
      <c r="B680" s="288">
        <v>430620</v>
      </c>
      <c r="C680" s="289">
        <f>SUM(C681:C682)</f>
        <v>3204</v>
      </c>
      <c r="D680" s="289">
        <f>SUM(D681:D682)</f>
        <v>0</v>
      </c>
      <c r="E680" s="289">
        <f t="shared" si="25"/>
        <v>3204</v>
      </c>
      <c r="F680" s="286" t="e">
        <f t="shared" si="24"/>
        <v>#DIV/0!</v>
      </c>
    </row>
    <row r="681" ht="20.1" hidden="1" customHeight="1" spans="1:6">
      <c r="A681" s="294" t="s">
        <v>1293</v>
      </c>
      <c r="B681" s="288">
        <v>408225</v>
      </c>
      <c r="C681" s="289">
        <v>344</v>
      </c>
      <c r="D681" s="289"/>
      <c r="E681" s="289">
        <f t="shared" ref="E681:E700" si="26">C681-D681</f>
        <v>344</v>
      </c>
      <c r="F681" s="286" t="e">
        <f t="shared" si="24"/>
        <v>#DIV/0!</v>
      </c>
    </row>
    <row r="682" ht="20.1" hidden="1" customHeight="1" spans="1:6">
      <c r="A682" s="294" t="s">
        <v>1294</v>
      </c>
      <c r="B682" s="288">
        <v>22395</v>
      </c>
      <c r="C682" s="289">
        <v>2860</v>
      </c>
      <c r="D682" s="289"/>
      <c r="E682" s="289">
        <f t="shared" si="26"/>
        <v>2860</v>
      </c>
      <c r="F682" s="286" t="e">
        <f t="shared" si="24"/>
        <v>#DIV/0!</v>
      </c>
    </row>
    <row r="683" ht="20.1" customHeight="1" spans="1:6">
      <c r="A683" s="294" t="s">
        <v>1295</v>
      </c>
      <c r="B683" s="288"/>
      <c r="C683" s="289">
        <f>SUM(C684:C685)</f>
        <v>155</v>
      </c>
      <c r="D683" s="289">
        <f>SUM(D684:D685)</f>
        <v>0</v>
      </c>
      <c r="E683" s="289">
        <f t="shared" si="26"/>
        <v>155</v>
      </c>
      <c r="F683" s="286" t="e">
        <f t="shared" si="24"/>
        <v>#DIV/0!</v>
      </c>
    </row>
    <row r="684" ht="20.1" hidden="1" customHeight="1" spans="1:6">
      <c r="A684" s="294" t="s">
        <v>1296</v>
      </c>
      <c r="B684" s="288"/>
      <c r="C684" s="289">
        <v>87</v>
      </c>
      <c r="D684" s="289"/>
      <c r="E684" s="289">
        <f t="shared" si="26"/>
        <v>87</v>
      </c>
      <c r="F684" s="286" t="e">
        <f t="shared" si="24"/>
        <v>#DIV/0!</v>
      </c>
    </row>
    <row r="685" ht="20.1" hidden="1" customHeight="1" spans="1:6">
      <c r="A685" s="294" t="s">
        <v>1297</v>
      </c>
      <c r="B685" s="288">
        <v>24259</v>
      </c>
      <c r="C685" s="289">
        <v>68</v>
      </c>
      <c r="D685" s="289"/>
      <c r="E685" s="289">
        <f t="shared" si="26"/>
        <v>68</v>
      </c>
      <c r="F685" s="286" t="e">
        <f t="shared" si="24"/>
        <v>#DIV/0!</v>
      </c>
    </row>
    <row r="686" ht="20.1" customHeight="1" spans="1:6">
      <c r="A686" s="294" t="s">
        <v>1298</v>
      </c>
      <c r="B686" s="288"/>
      <c r="C686" s="289">
        <f>SUM(C687:C688)</f>
        <v>353</v>
      </c>
      <c r="D686" s="289">
        <f>SUM(D687:D688)</f>
        <v>0</v>
      </c>
      <c r="E686" s="289">
        <f t="shared" si="26"/>
        <v>353</v>
      </c>
      <c r="F686" s="286" t="e">
        <f t="shared" si="24"/>
        <v>#DIV/0!</v>
      </c>
    </row>
    <row r="687" ht="20.1" hidden="1" customHeight="1" spans="1:6">
      <c r="A687" s="294" t="s">
        <v>1299</v>
      </c>
      <c r="B687" s="288"/>
      <c r="C687" s="289"/>
      <c r="D687" s="289"/>
      <c r="E687" s="289">
        <f t="shared" si="26"/>
        <v>0</v>
      </c>
      <c r="F687" s="286" t="e">
        <f t="shared" si="24"/>
        <v>#DIV/0!</v>
      </c>
    </row>
    <row r="688" ht="20.1" hidden="1" customHeight="1" spans="1:6">
      <c r="A688" s="294" t="s">
        <v>1300</v>
      </c>
      <c r="B688" s="288">
        <v>99537</v>
      </c>
      <c r="C688" s="297">
        <v>353</v>
      </c>
      <c r="D688" s="289"/>
      <c r="E688" s="289">
        <f t="shared" si="26"/>
        <v>353</v>
      </c>
      <c r="F688" s="286" t="e">
        <f t="shared" si="24"/>
        <v>#DIV/0!</v>
      </c>
    </row>
    <row r="689" ht="20.1" customHeight="1" spans="1:6">
      <c r="A689" s="299" t="s">
        <v>1301</v>
      </c>
      <c r="B689" s="288">
        <v>29518</v>
      </c>
      <c r="C689" s="289">
        <f>SUM(C690:C691)</f>
        <v>66</v>
      </c>
      <c r="D689" s="289">
        <f>SUM(D690:D691)</f>
        <v>0</v>
      </c>
      <c r="E689" s="289">
        <f t="shared" si="26"/>
        <v>66</v>
      </c>
      <c r="F689" s="286" t="e">
        <f t="shared" si="24"/>
        <v>#DIV/0!</v>
      </c>
    </row>
    <row r="690" ht="20.1" hidden="1" customHeight="1" spans="1:6">
      <c r="A690" s="299" t="s">
        <v>1302</v>
      </c>
      <c r="B690" s="288">
        <v>5259</v>
      </c>
      <c r="C690" s="289"/>
      <c r="D690" s="289"/>
      <c r="E690" s="289"/>
      <c r="F690" s="286"/>
    </row>
    <row r="691" ht="20.1" hidden="1" customHeight="1" spans="1:6">
      <c r="A691" s="294" t="s">
        <v>1303</v>
      </c>
      <c r="B691" s="288">
        <v>13674</v>
      </c>
      <c r="C691" s="297">
        <v>66</v>
      </c>
      <c r="D691" s="289"/>
      <c r="E691" s="289">
        <f>C691-D691</f>
        <v>66</v>
      </c>
      <c r="F691" s="286" t="e">
        <f>E691/D691</f>
        <v>#DIV/0!</v>
      </c>
    </row>
    <row r="692" ht="20.1" customHeight="1" spans="1:6">
      <c r="A692" s="294" t="s">
        <v>1304</v>
      </c>
      <c r="B692" s="288">
        <v>65741</v>
      </c>
      <c r="C692" s="289">
        <f>SUM(C693:C696)</f>
        <v>908</v>
      </c>
      <c r="D692" s="289">
        <f>SUM(D693:D696)</f>
        <v>0</v>
      </c>
      <c r="E692" s="289">
        <f t="shared" si="26"/>
        <v>908</v>
      </c>
      <c r="F692" s="286" t="e">
        <f t="shared" si="24"/>
        <v>#DIV/0!</v>
      </c>
    </row>
    <row r="693" ht="20.1" hidden="1" customHeight="1" spans="1:6">
      <c r="A693" s="294" t="s">
        <v>1305</v>
      </c>
      <c r="B693" s="288">
        <v>48283</v>
      </c>
      <c r="C693" s="289">
        <v>355</v>
      </c>
      <c r="D693" s="289"/>
      <c r="E693" s="289">
        <f t="shared" si="26"/>
        <v>355</v>
      </c>
      <c r="F693" s="286" t="e">
        <f t="shared" si="24"/>
        <v>#DIV/0!</v>
      </c>
    </row>
    <row r="694" ht="20.1" hidden="1" customHeight="1" spans="1:6">
      <c r="A694" s="294" t="s">
        <v>1306</v>
      </c>
      <c r="B694" s="288">
        <v>8012</v>
      </c>
      <c r="C694" s="289">
        <v>30</v>
      </c>
      <c r="D694" s="289"/>
      <c r="E694" s="289">
        <f t="shared" si="26"/>
        <v>30</v>
      </c>
      <c r="F694" s="286" t="e">
        <f t="shared" si="24"/>
        <v>#DIV/0!</v>
      </c>
    </row>
    <row r="695" ht="20.1" hidden="1" customHeight="1" spans="1:6">
      <c r="A695" s="294" t="s">
        <v>1307</v>
      </c>
      <c r="B695" s="288">
        <v>6963</v>
      </c>
      <c r="C695" s="289">
        <v>100</v>
      </c>
      <c r="D695" s="289"/>
      <c r="E695" s="289">
        <f t="shared" si="26"/>
        <v>100</v>
      </c>
      <c r="F695" s="286" t="e">
        <f t="shared" si="24"/>
        <v>#DIV/0!</v>
      </c>
    </row>
    <row r="696" ht="20.1" hidden="1" customHeight="1" spans="1:6">
      <c r="A696" s="294" t="s">
        <v>1308</v>
      </c>
      <c r="B696" s="288">
        <v>2483</v>
      </c>
      <c r="C696" s="289">
        <v>423</v>
      </c>
      <c r="D696" s="289"/>
      <c r="E696" s="289">
        <f t="shared" si="26"/>
        <v>423</v>
      </c>
      <c r="F696" s="286" t="e">
        <f t="shared" si="24"/>
        <v>#DIV/0!</v>
      </c>
    </row>
    <row r="697" ht="20.1" customHeight="1" spans="1:6">
      <c r="A697" s="294" t="s">
        <v>1309</v>
      </c>
      <c r="B697" s="288">
        <v>3735</v>
      </c>
      <c r="C697" s="289">
        <f>SUM(C698:C701)</f>
        <v>65</v>
      </c>
      <c r="D697" s="289">
        <f>SUM(D698:D701)</f>
        <v>0</v>
      </c>
      <c r="E697" s="289">
        <f t="shared" si="26"/>
        <v>65</v>
      </c>
      <c r="F697" s="286" t="e">
        <f t="shared" si="24"/>
        <v>#DIV/0!</v>
      </c>
    </row>
    <row r="698" ht="20.1" hidden="1" customHeight="1" spans="1:6">
      <c r="A698" s="294" t="s">
        <v>805</v>
      </c>
      <c r="B698" s="288">
        <v>2256</v>
      </c>
      <c r="C698" s="289">
        <v>53</v>
      </c>
      <c r="D698" s="289"/>
      <c r="E698" s="289">
        <f t="shared" si="26"/>
        <v>53</v>
      </c>
      <c r="F698" s="286" t="e">
        <f t="shared" si="24"/>
        <v>#DIV/0!</v>
      </c>
    </row>
    <row r="699" ht="20.1" hidden="1" customHeight="1" spans="1:6">
      <c r="A699" s="294" t="s">
        <v>806</v>
      </c>
      <c r="B699" s="288">
        <v>1035</v>
      </c>
      <c r="C699" s="289">
        <v>12</v>
      </c>
      <c r="D699" s="289"/>
      <c r="E699" s="289">
        <f t="shared" si="26"/>
        <v>12</v>
      </c>
      <c r="F699" s="286" t="e">
        <f t="shared" si="24"/>
        <v>#DIV/0!</v>
      </c>
    </row>
    <row r="700" ht="20.1" hidden="1" customHeight="1" spans="1:6">
      <c r="A700" s="294" t="s">
        <v>807</v>
      </c>
      <c r="B700" s="288">
        <v>0</v>
      </c>
      <c r="C700" s="289">
        <v>0</v>
      </c>
      <c r="D700" s="289"/>
      <c r="E700" s="289">
        <f t="shared" si="26"/>
        <v>0</v>
      </c>
      <c r="F700" s="286" t="e">
        <f t="shared" si="24"/>
        <v>#DIV/0!</v>
      </c>
    </row>
    <row r="701" ht="20.1" hidden="1" customHeight="1" spans="1:6">
      <c r="A701" s="294" t="s">
        <v>1310</v>
      </c>
      <c r="B701" s="288">
        <v>444</v>
      </c>
      <c r="C701" s="289"/>
      <c r="D701" s="289"/>
      <c r="E701" s="289"/>
      <c r="F701" s="286"/>
    </row>
    <row r="702" ht="20.1" customHeight="1" spans="1:6">
      <c r="A702" s="294" t="s">
        <v>1311</v>
      </c>
      <c r="B702" s="288">
        <v>2425</v>
      </c>
      <c r="C702" s="289">
        <f>SUM(C703:C704)</f>
        <v>0</v>
      </c>
      <c r="D702" s="289">
        <f>SUM(D703:D704)</f>
        <v>0</v>
      </c>
      <c r="E702" s="289"/>
      <c r="F702" s="286"/>
    </row>
    <row r="703" ht="20.1" hidden="1" customHeight="1" spans="1:6">
      <c r="A703" s="294" t="s">
        <v>1312</v>
      </c>
      <c r="B703" s="288">
        <v>2357</v>
      </c>
      <c r="C703" s="289"/>
      <c r="D703" s="289"/>
      <c r="E703" s="289"/>
      <c r="F703" s="286"/>
    </row>
    <row r="704" ht="20.1" hidden="1" customHeight="1" spans="1:6">
      <c r="A704" s="294" t="s">
        <v>1313</v>
      </c>
      <c r="B704" s="288">
        <v>68</v>
      </c>
      <c r="C704" s="289"/>
      <c r="D704" s="289"/>
      <c r="E704" s="289"/>
      <c r="F704" s="286"/>
    </row>
    <row r="705" ht="20.1" customHeight="1" spans="1:6">
      <c r="A705" s="294" t="s">
        <v>1314</v>
      </c>
      <c r="B705" s="288">
        <v>194647</v>
      </c>
      <c r="C705" s="289">
        <f>SUM(C706)</f>
        <v>433</v>
      </c>
      <c r="D705" s="289">
        <f>SUM(D706)</f>
        <v>0</v>
      </c>
      <c r="E705" s="286">
        <f>C705-D705</f>
        <v>433</v>
      </c>
      <c r="F705" s="286" t="e">
        <f t="shared" si="24"/>
        <v>#DIV/0!</v>
      </c>
    </row>
    <row r="706" ht="20.1" hidden="1" customHeight="1" spans="1:6">
      <c r="A706" s="294" t="s">
        <v>1315</v>
      </c>
      <c r="B706" s="288">
        <v>194647</v>
      </c>
      <c r="C706" s="289">
        <v>433</v>
      </c>
      <c r="D706" s="289"/>
      <c r="E706" s="286">
        <f t="shared" ref="E706:E769" si="27">C706-D706</f>
        <v>433</v>
      </c>
      <c r="F706" s="286" t="e">
        <f t="shared" si="24"/>
        <v>#DIV/0!</v>
      </c>
    </row>
    <row r="707" ht="20.1" customHeight="1" spans="1:6">
      <c r="A707" s="295" t="s">
        <v>1316</v>
      </c>
      <c r="B707" s="288">
        <v>4224011</v>
      </c>
      <c r="C707" s="289">
        <f>SUM(C708+C713+C726+C730+C742+C752+C755+C759+C769)</f>
        <v>21427</v>
      </c>
      <c r="D707" s="289">
        <f>SUM(D708+D713+D726+D730+D742+D752+D755+D759+D769)</f>
        <v>0</v>
      </c>
      <c r="E707" s="286">
        <f t="shared" si="27"/>
        <v>21427</v>
      </c>
      <c r="F707" s="286" t="e">
        <f t="shared" si="24"/>
        <v>#DIV/0!</v>
      </c>
    </row>
    <row r="708" ht="20.1" customHeight="1" spans="1:6">
      <c r="A708" s="294" t="s">
        <v>1317</v>
      </c>
      <c r="B708" s="288">
        <v>96204</v>
      </c>
      <c r="C708" s="289">
        <f>SUM(C709:C712)</f>
        <v>3556</v>
      </c>
      <c r="D708" s="289">
        <f>SUM(D709:D712)</f>
        <v>0</v>
      </c>
      <c r="E708" s="286">
        <f t="shared" si="27"/>
        <v>3556</v>
      </c>
      <c r="F708" s="286" t="e">
        <f t="shared" si="24"/>
        <v>#DIV/0!</v>
      </c>
    </row>
    <row r="709" ht="20.1" hidden="1" customHeight="1" spans="1:6">
      <c r="A709" s="294" t="s">
        <v>805</v>
      </c>
      <c r="B709" s="288">
        <v>71417</v>
      </c>
      <c r="C709" s="289">
        <v>2522</v>
      </c>
      <c r="D709" s="289"/>
      <c r="E709" s="286">
        <f t="shared" si="27"/>
        <v>2522</v>
      </c>
      <c r="F709" s="286" t="e">
        <f t="shared" si="24"/>
        <v>#DIV/0!</v>
      </c>
    </row>
    <row r="710" ht="20.1" hidden="1" customHeight="1" spans="1:6">
      <c r="A710" s="294" t="s">
        <v>806</v>
      </c>
      <c r="B710" s="288">
        <v>10840</v>
      </c>
      <c r="C710" s="289">
        <v>479</v>
      </c>
      <c r="D710" s="289"/>
      <c r="E710" s="286">
        <f t="shared" si="27"/>
        <v>479</v>
      </c>
      <c r="F710" s="286" t="e">
        <f t="shared" si="24"/>
        <v>#DIV/0!</v>
      </c>
    </row>
    <row r="711" ht="20.1" hidden="1" customHeight="1" spans="1:6">
      <c r="A711" s="294" t="s">
        <v>807</v>
      </c>
      <c r="B711" s="288">
        <v>282</v>
      </c>
      <c r="C711" s="289"/>
      <c r="D711" s="289"/>
      <c r="E711" s="286">
        <f t="shared" si="27"/>
        <v>0</v>
      </c>
      <c r="F711" s="286" t="e">
        <f t="shared" ref="F711:F774" si="28">E711/D711</f>
        <v>#DIV/0!</v>
      </c>
    </row>
    <row r="712" ht="20.1" hidden="1" customHeight="1" spans="1:6">
      <c r="A712" s="294" t="s">
        <v>1318</v>
      </c>
      <c r="B712" s="288">
        <v>13665</v>
      </c>
      <c r="C712" s="289">
        <v>555</v>
      </c>
      <c r="D712" s="289"/>
      <c r="E712" s="286">
        <f t="shared" si="27"/>
        <v>555</v>
      </c>
      <c r="F712" s="286" t="e">
        <f t="shared" si="28"/>
        <v>#DIV/0!</v>
      </c>
    </row>
    <row r="713" ht="20.1" customHeight="1" spans="1:6">
      <c r="A713" s="294" t="s">
        <v>1319</v>
      </c>
      <c r="B713" s="288">
        <v>263506</v>
      </c>
      <c r="C713" s="289">
        <f>SUM(C714:C725)</f>
        <v>364</v>
      </c>
      <c r="D713" s="289">
        <f>SUM(D714:D725)</f>
        <v>0</v>
      </c>
      <c r="E713" s="286">
        <f t="shared" si="27"/>
        <v>364</v>
      </c>
      <c r="F713" s="286" t="e">
        <f t="shared" si="28"/>
        <v>#DIV/0!</v>
      </c>
    </row>
    <row r="714" ht="20.1" hidden="1" customHeight="1" spans="1:6">
      <c r="A714" s="294" t="s">
        <v>1320</v>
      </c>
      <c r="B714" s="288">
        <v>151431</v>
      </c>
      <c r="C714" s="289">
        <v>29</v>
      </c>
      <c r="D714" s="289"/>
      <c r="E714" s="286">
        <f t="shared" si="27"/>
        <v>29</v>
      </c>
      <c r="F714" s="286" t="e">
        <f t="shared" si="28"/>
        <v>#DIV/0!</v>
      </c>
    </row>
    <row r="715" ht="20.1" hidden="1" customHeight="1" spans="1:6">
      <c r="A715" s="294" t="s">
        <v>1321</v>
      </c>
      <c r="B715" s="288">
        <v>45642</v>
      </c>
      <c r="C715" s="289"/>
      <c r="D715" s="289"/>
      <c r="E715" s="286">
        <f t="shared" si="27"/>
        <v>0</v>
      </c>
      <c r="F715" s="286" t="e">
        <f t="shared" si="28"/>
        <v>#DIV/0!</v>
      </c>
    </row>
    <row r="716" ht="20.1" hidden="1" customHeight="1" spans="1:6">
      <c r="A716" s="294" t="s">
        <v>1322</v>
      </c>
      <c r="B716" s="288">
        <v>3567</v>
      </c>
      <c r="C716" s="289"/>
      <c r="D716" s="289"/>
      <c r="E716" s="286">
        <f t="shared" si="27"/>
        <v>0</v>
      </c>
      <c r="F716" s="286" t="e">
        <f t="shared" si="28"/>
        <v>#DIV/0!</v>
      </c>
    </row>
    <row r="717" ht="20.1" hidden="1" customHeight="1" spans="1:6">
      <c r="A717" s="294" t="s">
        <v>1323</v>
      </c>
      <c r="B717" s="288">
        <v>422</v>
      </c>
      <c r="C717" s="289"/>
      <c r="D717" s="289"/>
      <c r="E717" s="286">
        <f t="shared" si="27"/>
        <v>0</v>
      </c>
      <c r="F717" s="286" t="e">
        <f t="shared" si="28"/>
        <v>#DIV/0!</v>
      </c>
    </row>
    <row r="718" ht="20.1" hidden="1" customHeight="1" spans="1:6">
      <c r="A718" s="294" t="s">
        <v>1324</v>
      </c>
      <c r="B718" s="288">
        <v>13435</v>
      </c>
      <c r="C718" s="289"/>
      <c r="D718" s="289"/>
      <c r="E718" s="286">
        <f t="shared" si="27"/>
        <v>0</v>
      </c>
      <c r="F718" s="286" t="e">
        <f t="shared" si="28"/>
        <v>#DIV/0!</v>
      </c>
    </row>
    <row r="719" ht="20.1" hidden="1" customHeight="1" spans="1:6">
      <c r="A719" s="294" t="s">
        <v>1325</v>
      </c>
      <c r="B719" s="288">
        <v>3796</v>
      </c>
      <c r="C719" s="289"/>
      <c r="D719" s="289"/>
      <c r="E719" s="286">
        <f t="shared" si="27"/>
        <v>0</v>
      </c>
      <c r="F719" s="286" t="e">
        <f t="shared" si="28"/>
        <v>#DIV/0!</v>
      </c>
    </row>
    <row r="720" ht="20.1" hidden="1" customHeight="1" spans="1:6">
      <c r="A720" s="294" t="s">
        <v>1326</v>
      </c>
      <c r="B720" s="288">
        <v>14710</v>
      </c>
      <c r="C720" s="289"/>
      <c r="D720" s="289"/>
      <c r="E720" s="286">
        <f t="shared" si="27"/>
        <v>0</v>
      </c>
      <c r="F720" s="286" t="e">
        <f t="shared" si="28"/>
        <v>#DIV/0!</v>
      </c>
    </row>
    <row r="721" ht="20.1" hidden="1" customHeight="1" spans="1:6">
      <c r="A721" s="294" t="s">
        <v>1327</v>
      </c>
      <c r="B721" s="288">
        <v>6494</v>
      </c>
      <c r="C721" s="289"/>
      <c r="D721" s="289"/>
      <c r="E721" s="286">
        <f t="shared" si="27"/>
        <v>0</v>
      </c>
      <c r="F721" s="286" t="e">
        <f t="shared" si="28"/>
        <v>#DIV/0!</v>
      </c>
    </row>
    <row r="722" ht="20.1" hidden="1" customHeight="1" spans="1:6">
      <c r="A722" s="294" t="s">
        <v>1328</v>
      </c>
      <c r="B722" s="288">
        <v>16</v>
      </c>
      <c r="C722" s="289"/>
      <c r="D722" s="289"/>
      <c r="E722" s="286">
        <f t="shared" si="27"/>
        <v>0</v>
      </c>
      <c r="F722" s="286" t="e">
        <f t="shared" si="28"/>
        <v>#DIV/0!</v>
      </c>
    </row>
    <row r="723" ht="20.1" hidden="1" customHeight="1" spans="1:6">
      <c r="A723" s="294" t="s">
        <v>1329</v>
      </c>
      <c r="B723" s="288">
        <v>6445</v>
      </c>
      <c r="C723" s="289"/>
      <c r="D723" s="289"/>
      <c r="E723" s="286">
        <f t="shared" si="27"/>
        <v>0</v>
      </c>
      <c r="F723" s="286" t="e">
        <f t="shared" si="28"/>
        <v>#DIV/0!</v>
      </c>
    </row>
    <row r="724" ht="20.1" hidden="1" customHeight="1" spans="1:6">
      <c r="A724" s="294" t="s">
        <v>1330</v>
      </c>
      <c r="B724" s="288">
        <v>80</v>
      </c>
      <c r="C724" s="289"/>
      <c r="D724" s="289"/>
      <c r="E724" s="286">
        <f t="shared" si="27"/>
        <v>0</v>
      </c>
      <c r="F724" s="286" t="e">
        <f t="shared" si="28"/>
        <v>#DIV/0!</v>
      </c>
    </row>
    <row r="725" ht="20.1" hidden="1" customHeight="1" spans="1:6">
      <c r="A725" s="294" t="s">
        <v>1331</v>
      </c>
      <c r="B725" s="288">
        <v>17468</v>
      </c>
      <c r="C725" s="289">
        <v>335</v>
      </c>
      <c r="D725" s="289"/>
      <c r="E725" s="286">
        <f t="shared" si="27"/>
        <v>335</v>
      </c>
      <c r="F725" s="286" t="e">
        <f t="shared" si="28"/>
        <v>#DIV/0!</v>
      </c>
    </row>
    <row r="726" ht="20.1" customHeight="1" spans="1:6">
      <c r="A726" s="294" t="s">
        <v>1332</v>
      </c>
      <c r="B726" s="288">
        <v>307639</v>
      </c>
      <c r="C726" s="289">
        <f>SUM(C727:C729)</f>
        <v>3020</v>
      </c>
      <c r="D726" s="289">
        <f>SUM(D727:D729)</f>
        <v>0</v>
      </c>
      <c r="E726" s="286">
        <f t="shared" si="27"/>
        <v>3020</v>
      </c>
      <c r="F726" s="286" t="e">
        <f t="shared" si="28"/>
        <v>#DIV/0!</v>
      </c>
    </row>
    <row r="727" ht="20.1" hidden="1" customHeight="1" spans="1:6">
      <c r="A727" s="294" t="s">
        <v>1333</v>
      </c>
      <c r="B727" s="288">
        <v>15122</v>
      </c>
      <c r="C727" s="289"/>
      <c r="D727" s="289"/>
      <c r="E727" s="286">
        <f t="shared" si="27"/>
        <v>0</v>
      </c>
      <c r="F727" s="286" t="e">
        <f t="shared" si="28"/>
        <v>#DIV/0!</v>
      </c>
    </row>
    <row r="728" ht="20.1" hidden="1" customHeight="1" spans="1:6">
      <c r="A728" s="294" t="s">
        <v>1334</v>
      </c>
      <c r="B728" s="288">
        <v>153835</v>
      </c>
      <c r="C728" s="289">
        <v>2551</v>
      </c>
      <c r="D728" s="289"/>
      <c r="E728" s="286">
        <f t="shared" si="27"/>
        <v>2551</v>
      </c>
      <c r="F728" s="286" t="e">
        <f t="shared" si="28"/>
        <v>#DIV/0!</v>
      </c>
    </row>
    <row r="729" ht="20.1" hidden="1" customHeight="1" spans="1:6">
      <c r="A729" s="294" t="s">
        <v>1335</v>
      </c>
      <c r="B729" s="288">
        <v>138682</v>
      </c>
      <c r="C729" s="289">
        <v>469</v>
      </c>
      <c r="D729" s="289"/>
      <c r="E729" s="286">
        <f t="shared" si="27"/>
        <v>469</v>
      </c>
      <c r="F729" s="286" t="e">
        <f t="shared" si="28"/>
        <v>#DIV/0!</v>
      </c>
    </row>
    <row r="730" ht="20.1" customHeight="1" spans="1:6">
      <c r="A730" s="294" t="s">
        <v>1336</v>
      </c>
      <c r="B730" s="288">
        <v>626215</v>
      </c>
      <c r="C730" s="289">
        <f>SUM(C731:C741)</f>
        <v>1432</v>
      </c>
      <c r="D730" s="289">
        <f>SUM(D731:D741)</f>
        <v>0</v>
      </c>
      <c r="E730" s="286">
        <f t="shared" si="27"/>
        <v>1432</v>
      </c>
      <c r="F730" s="286" t="e">
        <f t="shared" si="28"/>
        <v>#DIV/0!</v>
      </c>
    </row>
    <row r="731" ht="20.1" hidden="1" customHeight="1" spans="1:6">
      <c r="A731" s="294" t="s">
        <v>1337</v>
      </c>
      <c r="B731" s="288">
        <v>109424</v>
      </c>
      <c r="C731" s="289">
        <v>21</v>
      </c>
      <c r="D731" s="289"/>
      <c r="E731" s="286">
        <f t="shared" si="27"/>
        <v>21</v>
      </c>
      <c r="F731" s="286" t="e">
        <f t="shared" si="28"/>
        <v>#DIV/0!</v>
      </c>
    </row>
    <row r="732" ht="20.1" hidden="1" customHeight="1" spans="1:6">
      <c r="A732" s="294" t="s">
        <v>1338</v>
      </c>
      <c r="B732" s="288">
        <v>23251</v>
      </c>
      <c r="C732" s="289">
        <v>2</v>
      </c>
      <c r="D732" s="289"/>
      <c r="E732" s="286">
        <f t="shared" si="27"/>
        <v>2</v>
      </c>
      <c r="F732" s="286" t="e">
        <f t="shared" si="28"/>
        <v>#DIV/0!</v>
      </c>
    </row>
    <row r="733" ht="20.1" hidden="1" customHeight="1" spans="1:6">
      <c r="A733" s="294" t="s">
        <v>1339</v>
      </c>
      <c r="B733" s="288">
        <v>45242</v>
      </c>
      <c r="C733" s="289">
        <v>58</v>
      </c>
      <c r="D733" s="289"/>
      <c r="E733" s="286">
        <f t="shared" si="27"/>
        <v>58</v>
      </c>
      <c r="F733" s="286" t="e">
        <f t="shared" si="28"/>
        <v>#DIV/0!</v>
      </c>
    </row>
    <row r="734" ht="20.1" hidden="1" customHeight="1" spans="1:6">
      <c r="A734" s="294" t="s">
        <v>1340</v>
      </c>
      <c r="B734" s="288">
        <v>802</v>
      </c>
      <c r="C734" s="289"/>
      <c r="D734" s="289"/>
      <c r="E734" s="286">
        <f t="shared" si="27"/>
        <v>0</v>
      </c>
      <c r="F734" s="286" t="e">
        <f t="shared" si="28"/>
        <v>#DIV/0!</v>
      </c>
    </row>
    <row r="735" ht="20.1" hidden="1" customHeight="1" spans="1:6">
      <c r="A735" s="294" t="s">
        <v>1341</v>
      </c>
      <c r="B735" s="288">
        <v>2577</v>
      </c>
      <c r="C735" s="289"/>
      <c r="D735" s="289"/>
      <c r="E735" s="286">
        <f t="shared" si="27"/>
        <v>0</v>
      </c>
      <c r="F735" s="286" t="e">
        <f t="shared" si="28"/>
        <v>#DIV/0!</v>
      </c>
    </row>
    <row r="736" ht="20.1" hidden="1" customHeight="1" spans="1:6">
      <c r="A736" s="294" t="s">
        <v>1342</v>
      </c>
      <c r="B736" s="288">
        <v>23016</v>
      </c>
      <c r="C736" s="289"/>
      <c r="D736" s="289"/>
      <c r="E736" s="286">
        <f t="shared" si="27"/>
        <v>0</v>
      </c>
      <c r="F736" s="286" t="e">
        <f t="shared" si="28"/>
        <v>#DIV/0!</v>
      </c>
    </row>
    <row r="737" ht="20.1" hidden="1" customHeight="1" spans="1:6">
      <c r="A737" s="294" t="s">
        <v>1343</v>
      </c>
      <c r="B737" s="288">
        <v>1792</v>
      </c>
      <c r="C737" s="289">
        <v>52</v>
      </c>
      <c r="D737" s="289"/>
      <c r="E737" s="286">
        <f t="shared" si="27"/>
        <v>52</v>
      </c>
      <c r="F737" s="286" t="e">
        <f t="shared" si="28"/>
        <v>#DIV/0!</v>
      </c>
    </row>
    <row r="738" ht="20.1" hidden="1" customHeight="1" spans="1:6">
      <c r="A738" s="294" t="s">
        <v>1344</v>
      </c>
      <c r="B738" s="288">
        <v>237806</v>
      </c>
      <c r="C738" s="289">
        <v>964</v>
      </c>
      <c r="D738" s="289"/>
      <c r="E738" s="286">
        <f t="shared" si="27"/>
        <v>964</v>
      </c>
      <c r="F738" s="286" t="e">
        <f t="shared" si="28"/>
        <v>#DIV/0!</v>
      </c>
    </row>
    <row r="739" ht="20.1" hidden="1" customHeight="1" spans="1:6">
      <c r="A739" s="294" t="s">
        <v>1345</v>
      </c>
      <c r="B739" s="288">
        <v>156107</v>
      </c>
      <c r="C739" s="289">
        <v>261</v>
      </c>
      <c r="D739" s="289"/>
      <c r="E739" s="286">
        <f t="shared" si="27"/>
        <v>261</v>
      </c>
      <c r="F739" s="286" t="e">
        <f t="shared" si="28"/>
        <v>#DIV/0!</v>
      </c>
    </row>
    <row r="740" ht="20.1" hidden="1" customHeight="1" spans="1:6">
      <c r="A740" s="294" t="s">
        <v>1346</v>
      </c>
      <c r="B740" s="288">
        <v>1604</v>
      </c>
      <c r="C740" s="289">
        <v>72</v>
      </c>
      <c r="D740" s="289"/>
      <c r="E740" s="286">
        <f t="shared" si="27"/>
        <v>72</v>
      </c>
      <c r="F740" s="286" t="e">
        <f t="shared" si="28"/>
        <v>#DIV/0!</v>
      </c>
    </row>
    <row r="741" ht="20.1" hidden="1" customHeight="1" spans="1:6">
      <c r="A741" s="294" t="s">
        <v>1347</v>
      </c>
      <c r="B741" s="288">
        <v>24594</v>
      </c>
      <c r="C741" s="289">
        <v>2</v>
      </c>
      <c r="D741" s="289"/>
      <c r="E741" s="286">
        <f t="shared" si="27"/>
        <v>2</v>
      </c>
      <c r="F741" s="286" t="e">
        <f t="shared" si="28"/>
        <v>#DIV/0!</v>
      </c>
    </row>
    <row r="742" ht="20.1" customHeight="1" spans="1:6">
      <c r="A742" s="294" t="s">
        <v>1347</v>
      </c>
      <c r="B742" s="288">
        <v>2293653</v>
      </c>
      <c r="C742" s="289">
        <f>SUM(C743:C751)</f>
        <v>11603</v>
      </c>
      <c r="D742" s="289">
        <f>SUM(D743:D751)</f>
        <v>0</v>
      </c>
      <c r="E742" s="286">
        <f t="shared" si="27"/>
        <v>11603</v>
      </c>
      <c r="F742" s="286" t="e">
        <f t="shared" si="28"/>
        <v>#DIV/0!</v>
      </c>
    </row>
    <row r="743" ht="20.1" hidden="1" customHeight="1" spans="1:6">
      <c r="A743" s="294" t="s">
        <v>1348</v>
      </c>
      <c r="B743" s="288">
        <v>91744</v>
      </c>
      <c r="C743" s="289">
        <v>710</v>
      </c>
      <c r="D743" s="289"/>
      <c r="E743" s="286">
        <f t="shared" si="27"/>
        <v>710</v>
      </c>
      <c r="F743" s="286" t="e">
        <f t="shared" si="28"/>
        <v>#DIV/0!</v>
      </c>
    </row>
    <row r="744" ht="20.1" hidden="1" customHeight="1" spans="1:6">
      <c r="A744" s="294" t="s">
        <v>1349</v>
      </c>
      <c r="B744" s="288">
        <v>41112</v>
      </c>
      <c r="C744" s="289">
        <v>476</v>
      </c>
      <c r="D744" s="289"/>
      <c r="E744" s="286">
        <f t="shared" si="27"/>
        <v>476</v>
      </c>
      <c r="F744" s="286" t="e">
        <f t="shared" si="28"/>
        <v>#DIV/0!</v>
      </c>
    </row>
    <row r="745" ht="20.1" hidden="1" customHeight="1" spans="1:6">
      <c r="A745" s="294" t="s">
        <v>1350</v>
      </c>
      <c r="B745" s="288">
        <v>10442</v>
      </c>
      <c r="C745" s="289"/>
      <c r="D745" s="289"/>
      <c r="E745" s="286">
        <f t="shared" si="27"/>
        <v>0</v>
      </c>
      <c r="F745" s="286" t="e">
        <f t="shared" si="28"/>
        <v>#DIV/0!</v>
      </c>
    </row>
    <row r="746" ht="20.1" hidden="1" customHeight="1" spans="1:6">
      <c r="A746" s="294" t="s">
        <v>1351</v>
      </c>
      <c r="B746" s="288">
        <v>23465</v>
      </c>
      <c r="C746" s="289">
        <v>160</v>
      </c>
      <c r="D746" s="289"/>
      <c r="E746" s="286">
        <f t="shared" si="27"/>
        <v>160</v>
      </c>
      <c r="F746" s="286" t="e">
        <f t="shared" si="28"/>
        <v>#DIV/0!</v>
      </c>
    </row>
    <row r="747" ht="20.1" hidden="1" customHeight="1" spans="1:6">
      <c r="A747" s="294" t="s">
        <v>1352</v>
      </c>
      <c r="B747" s="288">
        <v>1655346</v>
      </c>
      <c r="C747" s="289">
        <v>9379</v>
      </c>
      <c r="D747" s="289"/>
      <c r="E747" s="286">
        <f t="shared" si="27"/>
        <v>9379</v>
      </c>
      <c r="F747" s="286" t="e">
        <f t="shared" si="28"/>
        <v>#DIV/0!</v>
      </c>
    </row>
    <row r="748" ht="20.1" hidden="1" customHeight="1" spans="1:6">
      <c r="A748" s="294" t="s">
        <v>1353</v>
      </c>
      <c r="B748" s="288">
        <v>294709</v>
      </c>
      <c r="C748" s="289">
        <v>544</v>
      </c>
      <c r="D748" s="289"/>
      <c r="E748" s="286">
        <f t="shared" si="27"/>
        <v>544</v>
      </c>
      <c r="F748" s="286" t="e">
        <f t="shared" si="28"/>
        <v>#DIV/0!</v>
      </c>
    </row>
    <row r="749" ht="20.1" hidden="1" customHeight="1" spans="1:6">
      <c r="A749" s="294" t="s">
        <v>1354</v>
      </c>
      <c r="B749" s="288">
        <v>102088</v>
      </c>
      <c r="C749" s="289">
        <v>305</v>
      </c>
      <c r="D749" s="289"/>
      <c r="E749" s="286">
        <f t="shared" si="27"/>
        <v>305</v>
      </c>
      <c r="F749" s="286" t="e">
        <f t="shared" si="28"/>
        <v>#DIV/0!</v>
      </c>
    </row>
    <row r="750" ht="20.1" hidden="1" customHeight="1" spans="1:6">
      <c r="A750" s="294" t="s">
        <v>1355</v>
      </c>
      <c r="B750" s="288">
        <v>4306</v>
      </c>
      <c r="C750" s="289"/>
      <c r="D750" s="289"/>
      <c r="E750" s="286">
        <f t="shared" si="27"/>
        <v>0</v>
      </c>
      <c r="F750" s="286" t="e">
        <f t="shared" si="28"/>
        <v>#DIV/0!</v>
      </c>
    </row>
    <row r="751" ht="20.1" hidden="1" customHeight="1" spans="1:6">
      <c r="A751" s="294" t="s">
        <v>1356</v>
      </c>
      <c r="B751" s="288">
        <v>70441</v>
      </c>
      <c r="C751" s="289">
        <v>29</v>
      </c>
      <c r="D751" s="289"/>
      <c r="E751" s="286">
        <f t="shared" si="27"/>
        <v>29</v>
      </c>
      <c r="F751" s="286" t="e">
        <f t="shared" si="28"/>
        <v>#DIV/0!</v>
      </c>
    </row>
    <row r="752" ht="20.1" customHeight="1" spans="1:6">
      <c r="A752" s="294" t="s">
        <v>1357</v>
      </c>
      <c r="B752" s="288">
        <v>5209</v>
      </c>
      <c r="C752" s="289">
        <f>SUM(C753:C754)</f>
        <v>1</v>
      </c>
      <c r="D752" s="289">
        <f>SUM(D753:D754)</f>
        <v>0</v>
      </c>
      <c r="E752" s="286">
        <f t="shared" si="27"/>
        <v>1</v>
      </c>
      <c r="F752" s="286" t="e">
        <f t="shared" si="28"/>
        <v>#DIV/0!</v>
      </c>
    </row>
    <row r="753" ht="20.1" hidden="1" customHeight="1" spans="1:6">
      <c r="A753" s="294" t="s">
        <v>1358</v>
      </c>
      <c r="B753" s="288">
        <v>4054</v>
      </c>
      <c r="C753" s="289">
        <v>1</v>
      </c>
      <c r="D753" s="289"/>
      <c r="E753" s="286">
        <f t="shared" si="27"/>
        <v>1</v>
      </c>
      <c r="F753" s="286" t="e">
        <f t="shared" si="28"/>
        <v>#DIV/0!</v>
      </c>
    </row>
    <row r="754" ht="20.1" hidden="1" customHeight="1" spans="1:6">
      <c r="A754" s="294" t="s">
        <v>1359</v>
      </c>
      <c r="B754" s="288">
        <v>1155</v>
      </c>
      <c r="C754" s="289"/>
      <c r="D754" s="289"/>
      <c r="E754" s="286">
        <f t="shared" si="27"/>
        <v>0</v>
      </c>
      <c r="F754" s="286" t="e">
        <f t="shared" si="28"/>
        <v>#DIV/0!</v>
      </c>
    </row>
    <row r="755" ht="20.1" customHeight="1" spans="1:6">
      <c r="A755" s="294" t="s">
        <v>1360</v>
      </c>
      <c r="B755" s="301">
        <v>1196</v>
      </c>
      <c r="C755" s="297">
        <f>SUM(C756:C758)</f>
        <v>1196</v>
      </c>
      <c r="D755" s="297">
        <f>SUM(D756:D758)</f>
        <v>0</v>
      </c>
      <c r="E755" s="286">
        <f t="shared" si="27"/>
        <v>1196</v>
      </c>
      <c r="F755" s="286" t="e">
        <f t="shared" si="28"/>
        <v>#DIV/0!</v>
      </c>
    </row>
    <row r="756" ht="20.1" hidden="1" customHeight="1" spans="1:6">
      <c r="A756" s="294" t="s">
        <v>1361</v>
      </c>
      <c r="B756" s="301">
        <v>117</v>
      </c>
      <c r="C756" s="297">
        <v>117</v>
      </c>
      <c r="D756" s="289"/>
      <c r="E756" s="286">
        <f t="shared" si="27"/>
        <v>117</v>
      </c>
      <c r="F756" s="286" t="e">
        <f t="shared" si="28"/>
        <v>#DIV/0!</v>
      </c>
    </row>
    <row r="757" ht="20.1" hidden="1" customHeight="1" spans="1:6">
      <c r="A757" s="294" t="s">
        <v>1362</v>
      </c>
      <c r="B757" s="301">
        <v>229</v>
      </c>
      <c r="C757" s="297">
        <v>229</v>
      </c>
      <c r="D757" s="289"/>
      <c r="E757" s="286">
        <f t="shared" si="27"/>
        <v>229</v>
      </c>
      <c r="F757" s="286" t="e">
        <f t="shared" si="28"/>
        <v>#DIV/0!</v>
      </c>
    </row>
    <row r="758" ht="20.1" hidden="1" customHeight="1" spans="1:6">
      <c r="A758" s="294" t="s">
        <v>1363</v>
      </c>
      <c r="B758" s="301">
        <v>850</v>
      </c>
      <c r="C758" s="297">
        <v>850</v>
      </c>
      <c r="D758" s="289"/>
      <c r="E758" s="286">
        <f t="shared" si="27"/>
        <v>850</v>
      </c>
      <c r="F758" s="286" t="e">
        <f t="shared" si="28"/>
        <v>#DIV/0!</v>
      </c>
    </row>
    <row r="759" ht="20.1" customHeight="1" spans="1:6">
      <c r="A759" s="294" t="s">
        <v>1364</v>
      </c>
      <c r="B759" s="288">
        <v>81954</v>
      </c>
      <c r="C759" s="289">
        <f>SUM(C760:C768)</f>
        <v>161</v>
      </c>
      <c r="D759" s="289">
        <f>SUM(D760:D768)</f>
        <v>0</v>
      </c>
      <c r="E759" s="286">
        <f t="shared" si="27"/>
        <v>161</v>
      </c>
      <c r="F759" s="286" t="e">
        <f t="shared" si="28"/>
        <v>#DIV/0!</v>
      </c>
    </row>
    <row r="760" ht="20.1" hidden="1" customHeight="1" spans="1:6">
      <c r="A760" s="294" t="s">
        <v>805</v>
      </c>
      <c r="B760" s="288">
        <v>28806</v>
      </c>
      <c r="C760" s="289">
        <v>80</v>
      </c>
      <c r="D760" s="289"/>
      <c r="E760" s="286">
        <f t="shared" si="27"/>
        <v>80</v>
      </c>
      <c r="F760" s="286" t="e">
        <f t="shared" si="28"/>
        <v>#DIV/0!</v>
      </c>
    </row>
    <row r="761" ht="20.1" hidden="1" customHeight="1" spans="1:6">
      <c r="A761" s="294" t="s">
        <v>806</v>
      </c>
      <c r="B761" s="288">
        <v>6937</v>
      </c>
      <c r="C761" s="289">
        <v>42</v>
      </c>
      <c r="D761" s="289"/>
      <c r="E761" s="286">
        <f t="shared" si="27"/>
        <v>42</v>
      </c>
      <c r="F761" s="286" t="e">
        <f t="shared" si="28"/>
        <v>#DIV/0!</v>
      </c>
    </row>
    <row r="762" ht="20.1" hidden="1" customHeight="1" spans="1:6">
      <c r="A762" s="294" t="s">
        <v>807</v>
      </c>
      <c r="B762" s="288">
        <v>104</v>
      </c>
      <c r="C762" s="289"/>
      <c r="D762" s="289"/>
      <c r="E762" s="286">
        <f t="shared" si="27"/>
        <v>0</v>
      </c>
      <c r="F762" s="286" t="e">
        <f t="shared" si="28"/>
        <v>#DIV/0!</v>
      </c>
    </row>
    <row r="763" ht="20.1" hidden="1" customHeight="1" spans="1:6">
      <c r="A763" s="294" t="s">
        <v>1365</v>
      </c>
      <c r="B763" s="288">
        <v>6215</v>
      </c>
      <c r="C763" s="289">
        <v>2</v>
      </c>
      <c r="D763" s="289"/>
      <c r="E763" s="286">
        <f t="shared" si="27"/>
        <v>2</v>
      </c>
      <c r="F763" s="286" t="e">
        <f t="shared" si="28"/>
        <v>#DIV/0!</v>
      </c>
    </row>
    <row r="764" ht="20.1" hidden="1" customHeight="1" spans="1:6">
      <c r="A764" s="294" t="s">
        <v>1366</v>
      </c>
      <c r="B764" s="288">
        <v>270</v>
      </c>
      <c r="C764" s="289"/>
      <c r="D764" s="289"/>
      <c r="E764" s="286">
        <f t="shared" si="27"/>
        <v>0</v>
      </c>
      <c r="F764" s="286" t="e">
        <f t="shared" si="28"/>
        <v>#DIV/0!</v>
      </c>
    </row>
    <row r="765" ht="20.1" hidden="1" customHeight="1" spans="1:6">
      <c r="A765" s="294" t="s">
        <v>1367</v>
      </c>
      <c r="B765" s="288">
        <v>938</v>
      </c>
      <c r="C765" s="289"/>
      <c r="D765" s="289"/>
      <c r="E765" s="286">
        <f t="shared" si="27"/>
        <v>0</v>
      </c>
      <c r="F765" s="286" t="e">
        <f t="shared" si="28"/>
        <v>#DIV/0!</v>
      </c>
    </row>
    <row r="766" ht="20.1" hidden="1" customHeight="1" spans="1:6">
      <c r="A766" s="294" t="s">
        <v>1368</v>
      </c>
      <c r="B766" s="288">
        <v>10141</v>
      </c>
      <c r="C766" s="289">
        <v>24</v>
      </c>
      <c r="D766" s="289"/>
      <c r="E766" s="286">
        <f t="shared" si="27"/>
        <v>24</v>
      </c>
      <c r="F766" s="286" t="e">
        <f t="shared" si="28"/>
        <v>#DIV/0!</v>
      </c>
    </row>
    <row r="767" ht="20.1" hidden="1" customHeight="1" spans="1:6">
      <c r="A767" s="294" t="s">
        <v>814</v>
      </c>
      <c r="B767" s="288">
        <v>5508</v>
      </c>
      <c r="C767" s="289"/>
      <c r="D767" s="289"/>
      <c r="E767" s="286">
        <f t="shared" si="27"/>
        <v>0</v>
      </c>
      <c r="F767" s="286" t="e">
        <f t="shared" si="28"/>
        <v>#DIV/0!</v>
      </c>
    </row>
    <row r="768" ht="20.1" hidden="1" customHeight="1" spans="1:6">
      <c r="A768" s="294" t="s">
        <v>1369</v>
      </c>
      <c r="B768" s="288">
        <v>23035</v>
      </c>
      <c r="C768" s="289">
        <v>13</v>
      </c>
      <c r="D768" s="289"/>
      <c r="E768" s="286">
        <f t="shared" si="27"/>
        <v>13</v>
      </c>
      <c r="F768" s="286" t="e">
        <f t="shared" si="28"/>
        <v>#DIV/0!</v>
      </c>
    </row>
    <row r="769" ht="20.1" customHeight="1" spans="1:6">
      <c r="A769" s="294" t="s">
        <v>1370</v>
      </c>
      <c r="B769" s="288">
        <v>71231</v>
      </c>
      <c r="C769" s="289">
        <f>SUM(C770)</f>
        <v>94</v>
      </c>
      <c r="D769" s="289">
        <f>SUM(D770)</f>
        <v>0</v>
      </c>
      <c r="E769" s="286">
        <f t="shared" si="27"/>
        <v>94</v>
      </c>
      <c r="F769" s="286" t="e">
        <f t="shared" si="28"/>
        <v>#DIV/0!</v>
      </c>
    </row>
    <row r="770" ht="20.1" hidden="1" customHeight="1" spans="1:6">
      <c r="A770" s="294" t="s">
        <v>1371</v>
      </c>
      <c r="B770" s="288">
        <v>71231</v>
      </c>
      <c r="C770" s="289">
        <v>94</v>
      </c>
      <c r="D770" s="289"/>
      <c r="E770" s="286">
        <f t="shared" ref="E770:E833" si="29">C770-D770</f>
        <v>94</v>
      </c>
      <c r="F770" s="286" t="e">
        <f t="shared" si="28"/>
        <v>#DIV/0!</v>
      </c>
    </row>
    <row r="771" ht="20.1" customHeight="1" spans="1:6">
      <c r="A771" s="295" t="s">
        <v>1372</v>
      </c>
      <c r="B771" s="288">
        <v>1374932</v>
      </c>
      <c r="C771" s="289">
        <f>SUM(C772+C781+C785+C794+C801+C807+C813+C816+C819+C821+C823+C829+C831+C833+C849)</f>
        <v>3911</v>
      </c>
      <c r="D771" s="289">
        <f>SUM(D772+D781+D785+D794+D801+D807+D813+D816+D819+D821+D823+D829+D831+D833+D849)</f>
        <v>0</v>
      </c>
      <c r="E771" s="286">
        <f t="shared" si="29"/>
        <v>3911</v>
      </c>
      <c r="F771" s="286" t="e">
        <f t="shared" si="28"/>
        <v>#DIV/0!</v>
      </c>
    </row>
    <row r="772" ht="20.1" customHeight="1" spans="1:6">
      <c r="A772" s="294" t="s">
        <v>1373</v>
      </c>
      <c r="B772" s="288">
        <v>75283</v>
      </c>
      <c r="C772" s="289">
        <f>SUM(C773:C780)</f>
        <v>332</v>
      </c>
      <c r="D772" s="289">
        <f>SUM(D773:D780)</f>
        <v>0</v>
      </c>
      <c r="E772" s="286">
        <f t="shared" si="29"/>
        <v>332</v>
      </c>
      <c r="F772" s="286" t="e">
        <f t="shared" si="28"/>
        <v>#DIV/0!</v>
      </c>
    </row>
    <row r="773" ht="20.1" hidden="1" customHeight="1" spans="1:6">
      <c r="A773" s="294" t="s">
        <v>805</v>
      </c>
      <c r="B773" s="288">
        <v>44460</v>
      </c>
      <c r="C773" s="289">
        <v>220</v>
      </c>
      <c r="D773" s="289"/>
      <c r="E773" s="286">
        <f t="shared" si="29"/>
        <v>220</v>
      </c>
      <c r="F773" s="286" t="e">
        <f t="shared" si="28"/>
        <v>#DIV/0!</v>
      </c>
    </row>
    <row r="774" ht="20.1" hidden="1" customHeight="1" spans="1:6">
      <c r="A774" s="294" t="s">
        <v>806</v>
      </c>
      <c r="B774" s="288">
        <v>12360</v>
      </c>
      <c r="C774" s="289">
        <v>68</v>
      </c>
      <c r="D774" s="289"/>
      <c r="E774" s="286">
        <f t="shared" si="29"/>
        <v>68</v>
      </c>
      <c r="F774" s="286" t="e">
        <f t="shared" si="28"/>
        <v>#DIV/0!</v>
      </c>
    </row>
    <row r="775" ht="20.1" hidden="1" customHeight="1" spans="1:6">
      <c r="A775" s="294" t="s">
        <v>807</v>
      </c>
      <c r="B775" s="288">
        <v>191</v>
      </c>
      <c r="C775" s="289"/>
      <c r="D775" s="289"/>
      <c r="E775" s="286">
        <f t="shared" si="29"/>
        <v>0</v>
      </c>
      <c r="F775" s="286" t="e">
        <f t="shared" ref="F775:F824" si="30">E775/D775</f>
        <v>#DIV/0!</v>
      </c>
    </row>
    <row r="776" ht="20.1" hidden="1" customHeight="1" spans="1:6">
      <c r="A776" s="294" t="s">
        <v>1374</v>
      </c>
      <c r="B776" s="288">
        <v>1080</v>
      </c>
      <c r="C776" s="289">
        <v>2</v>
      </c>
      <c r="D776" s="289"/>
      <c r="E776" s="286">
        <f t="shared" si="29"/>
        <v>2</v>
      </c>
      <c r="F776" s="286" t="e">
        <f t="shared" si="30"/>
        <v>#DIV/0!</v>
      </c>
    </row>
    <row r="777" ht="20.1" hidden="1" customHeight="1" spans="1:6">
      <c r="A777" s="294" t="s">
        <v>1375</v>
      </c>
      <c r="B777" s="288">
        <v>385</v>
      </c>
      <c r="C777" s="289">
        <v>30</v>
      </c>
      <c r="D777" s="289"/>
      <c r="E777" s="286">
        <f t="shared" si="29"/>
        <v>30</v>
      </c>
      <c r="F777" s="286" t="e">
        <f t="shared" si="30"/>
        <v>#DIV/0!</v>
      </c>
    </row>
    <row r="778" ht="20.1" hidden="1" customHeight="1" spans="1:6">
      <c r="A778" s="294" t="s">
        <v>1376</v>
      </c>
      <c r="B778" s="288">
        <v>8</v>
      </c>
      <c r="C778" s="289">
        <v>0</v>
      </c>
      <c r="D778" s="289"/>
      <c r="E778" s="286">
        <f t="shared" si="29"/>
        <v>0</v>
      </c>
      <c r="F778" s="286" t="e">
        <f t="shared" si="30"/>
        <v>#DIV/0!</v>
      </c>
    </row>
    <row r="779" ht="20.1" hidden="1" customHeight="1" spans="1:6">
      <c r="A779" s="294" t="s">
        <v>1377</v>
      </c>
      <c r="B779" s="288">
        <v>20</v>
      </c>
      <c r="C779" s="289">
        <v>0</v>
      </c>
      <c r="D779" s="289"/>
      <c r="E779" s="286">
        <f t="shared" si="29"/>
        <v>0</v>
      </c>
      <c r="F779" s="286" t="e">
        <f t="shared" si="30"/>
        <v>#DIV/0!</v>
      </c>
    </row>
    <row r="780" ht="20.1" hidden="1" customHeight="1" spans="1:6">
      <c r="A780" s="294" t="s">
        <v>1378</v>
      </c>
      <c r="B780" s="288">
        <v>16779</v>
      </c>
      <c r="C780" s="289">
        <v>12</v>
      </c>
      <c r="D780" s="289"/>
      <c r="E780" s="286">
        <f t="shared" si="29"/>
        <v>12</v>
      </c>
      <c r="F780" s="286" t="e">
        <f t="shared" si="30"/>
        <v>#DIV/0!</v>
      </c>
    </row>
    <row r="781" ht="20.1" customHeight="1" spans="1:6">
      <c r="A781" s="294" t="s">
        <v>1379</v>
      </c>
      <c r="B781" s="288">
        <v>16366</v>
      </c>
      <c r="C781" s="289">
        <f>SUM(C782:C784)</f>
        <v>0</v>
      </c>
      <c r="D781" s="289">
        <f>SUM(D782:D784)</f>
        <v>0</v>
      </c>
      <c r="E781" s="286">
        <f t="shared" si="29"/>
        <v>0</v>
      </c>
      <c r="F781" s="286" t="e">
        <f t="shared" si="30"/>
        <v>#DIV/0!</v>
      </c>
    </row>
    <row r="782" ht="20.1" hidden="1" customHeight="1" spans="1:6">
      <c r="A782" s="294" t="s">
        <v>1380</v>
      </c>
      <c r="B782" s="288">
        <v>923</v>
      </c>
      <c r="C782" s="289"/>
      <c r="D782" s="289"/>
      <c r="E782" s="286">
        <f t="shared" si="29"/>
        <v>0</v>
      </c>
      <c r="F782" s="286" t="e">
        <f t="shared" si="30"/>
        <v>#DIV/0!</v>
      </c>
    </row>
    <row r="783" ht="20.1" hidden="1" customHeight="1" spans="1:6">
      <c r="A783" s="294" t="s">
        <v>1381</v>
      </c>
      <c r="B783" s="288">
        <v>21</v>
      </c>
      <c r="C783" s="289"/>
      <c r="D783" s="289"/>
      <c r="E783" s="286">
        <f t="shared" si="29"/>
        <v>0</v>
      </c>
      <c r="F783" s="286" t="e">
        <f t="shared" si="30"/>
        <v>#DIV/0!</v>
      </c>
    </row>
    <row r="784" ht="20.1" hidden="1" customHeight="1" spans="1:6">
      <c r="A784" s="294" t="s">
        <v>1382</v>
      </c>
      <c r="B784" s="288">
        <v>15422</v>
      </c>
      <c r="C784" s="289"/>
      <c r="D784" s="289"/>
      <c r="E784" s="286">
        <f t="shared" si="29"/>
        <v>0</v>
      </c>
      <c r="F784" s="286" t="e">
        <f t="shared" si="30"/>
        <v>#DIV/0!</v>
      </c>
    </row>
    <row r="785" ht="20.1" customHeight="1" spans="1:6">
      <c r="A785" s="294" t="s">
        <v>1383</v>
      </c>
      <c r="B785" s="288">
        <v>331934</v>
      </c>
      <c r="C785" s="289">
        <f>SUM(C786:C793)</f>
        <v>726</v>
      </c>
      <c r="D785" s="289">
        <f>SUM(D786:D793)</f>
        <v>0</v>
      </c>
      <c r="E785" s="286">
        <f t="shared" si="29"/>
        <v>726</v>
      </c>
      <c r="F785" s="286" t="e">
        <f t="shared" si="30"/>
        <v>#DIV/0!</v>
      </c>
    </row>
    <row r="786" ht="20.1" hidden="1" customHeight="1" spans="1:6">
      <c r="A786" s="294" t="s">
        <v>1384</v>
      </c>
      <c r="B786" s="288">
        <v>994</v>
      </c>
      <c r="C786" s="289"/>
      <c r="D786" s="289"/>
      <c r="E786" s="286">
        <f t="shared" si="29"/>
        <v>0</v>
      </c>
      <c r="F786" s="286" t="e">
        <f t="shared" si="30"/>
        <v>#DIV/0!</v>
      </c>
    </row>
    <row r="787" ht="20.1" hidden="1" customHeight="1" spans="1:6">
      <c r="A787" s="294" t="s">
        <v>1385</v>
      </c>
      <c r="B787" s="288">
        <v>78043</v>
      </c>
      <c r="C787" s="289"/>
      <c r="D787" s="289"/>
      <c r="E787" s="286">
        <f t="shared" si="29"/>
        <v>0</v>
      </c>
      <c r="F787" s="286" t="e">
        <f t="shared" si="30"/>
        <v>#DIV/0!</v>
      </c>
    </row>
    <row r="788" ht="20.1" hidden="1" customHeight="1" spans="1:6">
      <c r="A788" s="294" t="s">
        <v>1386</v>
      </c>
      <c r="B788" s="288">
        <v>45</v>
      </c>
      <c r="C788" s="289"/>
      <c r="D788" s="289"/>
      <c r="E788" s="286">
        <f t="shared" si="29"/>
        <v>0</v>
      </c>
      <c r="F788" s="286" t="e">
        <f t="shared" si="30"/>
        <v>#DIV/0!</v>
      </c>
    </row>
    <row r="789" ht="20.1" hidden="1" customHeight="1" spans="1:6">
      <c r="A789" s="294" t="s">
        <v>1387</v>
      </c>
      <c r="B789" s="288">
        <v>27825</v>
      </c>
      <c r="C789" s="289"/>
      <c r="D789" s="289"/>
      <c r="E789" s="286">
        <f t="shared" si="29"/>
        <v>0</v>
      </c>
      <c r="F789" s="286" t="e">
        <f t="shared" si="30"/>
        <v>#DIV/0!</v>
      </c>
    </row>
    <row r="790" ht="20.1" hidden="1" customHeight="1" spans="1:6">
      <c r="A790" s="294" t="s">
        <v>1388</v>
      </c>
      <c r="B790" s="288">
        <v>108</v>
      </c>
      <c r="C790" s="289"/>
      <c r="D790" s="289"/>
      <c r="E790" s="286">
        <f t="shared" si="29"/>
        <v>0</v>
      </c>
      <c r="F790" s="286" t="e">
        <f t="shared" si="30"/>
        <v>#DIV/0!</v>
      </c>
    </row>
    <row r="791" ht="20.1" hidden="1" customHeight="1" spans="1:6">
      <c r="A791" s="294" t="s">
        <v>1389</v>
      </c>
      <c r="B791" s="288">
        <v>6</v>
      </c>
      <c r="C791" s="289">
        <v>0</v>
      </c>
      <c r="D791" s="289"/>
      <c r="E791" s="286">
        <f t="shared" si="29"/>
        <v>0</v>
      </c>
      <c r="F791" s="286" t="e">
        <f t="shared" si="30"/>
        <v>#DIV/0!</v>
      </c>
    </row>
    <row r="792" ht="20.1" hidden="1" customHeight="1" spans="1:6">
      <c r="A792" s="294" t="s">
        <v>1390</v>
      </c>
      <c r="B792" s="288">
        <v>49668</v>
      </c>
      <c r="C792" s="289">
        <v>186</v>
      </c>
      <c r="D792" s="289"/>
      <c r="E792" s="286">
        <f t="shared" si="29"/>
        <v>186</v>
      </c>
      <c r="F792" s="286" t="e">
        <f t="shared" si="30"/>
        <v>#DIV/0!</v>
      </c>
    </row>
    <row r="793" ht="20.1" hidden="1" customHeight="1" spans="1:6">
      <c r="A793" s="294" t="s">
        <v>1391</v>
      </c>
      <c r="B793" s="288">
        <v>175245</v>
      </c>
      <c r="C793" s="289">
        <v>540</v>
      </c>
      <c r="D793" s="289"/>
      <c r="E793" s="286">
        <f t="shared" si="29"/>
        <v>540</v>
      </c>
      <c r="F793" s="286" t="e">
        <f t="shared" si="30"/>
        <v>#DIV/0!</v>
      </c>
    </row>
    <row r="794" ht="20.1" customHeight="1" spans="1:6">
      <c r="A794" s="294" t="s">
        <v>1392</v>
      </c>
      <c r="B794" s="288">
        <v>161873</v>
      </c>
      <c r="C794" s="289">
        <f>SUM(C795:C800)</f>
        <v>114</v>
      </c>
      <c r="D794" s="289">
        <f>SUM(D795:D800)</f>
        <v>0</v>
      </c>
      <c r="E794" s="286">
        <f t="shared" si="29"/>
        <v>114</v>
      </c>
      <c r="F794" s="286" t="e">
        <f t="shared" si="30"/>
        <v>#DIV/0!</v>
      </c>
    </row>
    <row r="795" ht="20.1" hidden="1" customHeight="1" spans="1:6">
      <c r="A795" s="294" t="s">
        <v>1393</v>
      </c>
      <c r="B795" s="288">
        <v>10934</v>
      </c>
      <c r="C795" s="289">
        <v>19</v>
      </c>
      <c r="D795" s="289"/>
      <c r="E795" s="286">
        <f t="shared" si="29"/>
        <v>19</v>
      </c>
      <c r="F795" s="286" t="e">
        <f t="shared" si="30"/>
        <v>#DIV/0!</v>
      </c>
    </row>
    <row r="796" ht="20.1" hidden="1" customHeight="1" spans="1:6">
      <c r="A796" s="294" t="s">
        <v>1394</v>
      </c>
      <c r="B796" s="288">
        <v>79380</v>
      </c>
      <c r="C796" s="289">
        <v>95</v>
      </c>
      <c r="D796" s="289"/>
      <c r="E796" s="286">
        <f t="shared" si="29"/>
        <v>95</v>
      </c>
      <c r="F796" s="286" t="e">
        <f t="shared" si="30"/>
        <v>#DIV/0!</v>
      </c>
    </row>
    <row r="797" ht="20.1" hidden="1" customHeight="1" spans="1:6">
      <c r="A797" s="294" t="s">
        <v>1395</v>
      </c>
      <c r="B797" s="288">
        <v>4724</v>
      </c>
      <c r="C797" s="289"/>
      <c r="D797" s="289"/>
      <c r="E797" s="286">
        <f t="shared" si="29"/>
        <v>0</v>
      </c>
      <c r="F797" s="286" t="e">
        <f t="shared" si="30"/>
        <v>#DIV/0!</v>
      </c>
    </row>
    <row r="798" ht="20.1" hidden="1" customHeight="1" spans="1:6">
      <c r="A798" s="294" t="s">
        <v>1396</v>
      </c>
      <c r="B798" s="288">
        <v>158</v>
      </c>
      <c r="C798" s="289"/>
      <c r="D798" s="289"/>
      <c r="E798" s="286">
        <f t="shared" si="29"/>
        <v>0</v>
      </c>
      <c r="F798" s="286" t="e">
        <f t="shared" si="30"/>
        <v>#DIV/0!</v>
      </c>
    </row>
    <row r="799" ht="20.1" hidden="1" customHeight="1" spans="1:6">
      <c r="A799" s="294" t="s">
        <v>1397</v>
      </c>
      <c r="B799" s="288">
        <v>57652</v>
      </c>
      <c r="C799" s="289"/>
      <c r="D799" s="289"/>
      <c r="E799" s="286">
        <f t="shared" si="29"/>
        <v>0</v>
      </c>
      <c r="F799" s="286" t="e">
        <f t="shared" si="30"/>
        <v>#DIV/0!</v>
      </c>
    </row>
    <row r="800" ht="20.1" hidden="1" customHeight="1" spans="1:6">
      <c r="A800" s="294" t="s">
        <v>1398</v>
      </c>
      <c r="B800" s="288">
        <v>9025</v>
      </c>
      <c r="C800" s="289"/>
      <c r="D800" s="289"/>
      <c r="E800" s="286">
        <f t="shared" si="29"/>
        <v>0</v>
      </c>
      <c r="F800" s="286" t="e">
        <f t="shared" si="30"/>
        <v>#DIV/0!</v>
      </c>
    </row>
    <row r="801" ht="20.1" customHeight="1" spans="1:6">
      <c r="A801" s="294" t="s">
        <v>1399</v>
      </c>
      <c r="B801" s="288">
        <v>0</v>
      </c>
      <c r="C801" s="289">
        <v>0</v>
      </c>
      <c r="D801" s="289"/>
      <c r="E801" s="286">
        <f t="shared" si="29"/>
        <v>0</v>
      </c>
      <c r="F801" s="286" t="e">
        <f t="shared" si="30"/>
        <v>#DIV/0!</v>
      </c>
    </row>
    <row r="802" ht="20.1" hidden="1" customHeight="1" spans="1:6">
      <c r="A802" s="294" t="s">
        <v>1400</v>
      </c>
      <c r="B802" s="288">
        <v>0</v>
      </c>
      <c r="C802" s="289">
        <v>0</v>
      </c>
      <c r="D802" s="289"/>
      <c r="E802" s="286">
        <f t="shared" si="29"/>
        <v>0</v>
      </c>
      <c r="F802" s="286" t="e">
        <f t="shared" si="30"/>
        <v>#DIV/0!</v>
      </c>
    </row>
    <row r="803" ht="20.1" hidden="1" customHeight="1" spans="1:6">
      <c r="A803" s="294" t="s">
        <v>1401</v>
      </c>
      <c r="B803" s="288">
        <v>0</v>
      </c>
      <c r="C803" s="289">
        <v>0</v>
      </c>
      <c r="D803" s="289"/>
      <c r="E803" s="286">
        <f t="shared" si="29"/>
        <v>0</v>
      </c>
      <c r="F803" s="286" t="e">
        <f t="shared" si="30"/>
        <v>#DIV/0!</v>
      </c>
    </row>
    <row r="804" ht="20.1" hidden="1" customHeight="1" spans="1:6">
      <c r="A804" s="294" t="s">
        <v>1402</v>
      </c>
      <c r="B804" s="288">
        <v>0</v>
      </c>
      <c r="C804" s="289">
        <v>0</v>
      </c>
      <c r="D804" s="289"/>
      <c r="E804" s="286">
        <f t="shared" si="29"/>
        <v>0</v>
      </c>
      <c r="F804" s="286" t="e">
        <f t="shared" si="30"/>
        <v>#DIV/0!</v>
      </c>
    </row>
    <row r="805" ht="20.1" hidden="1" customHeight="1" spans="1:6">
      <c r="A805" s="294" t="s">
        <v>1403</v>
      </c>
      <c r="B805" s="288">
        <v>0</v>
      </c>
      <c r="C805" s="289">
        <v>0</v>
      </c>
      <c r="D805" s="289"/>
      <c r="E805" s="286">
        <f t="shared" si="29"/>
        <v>0</v>
      </c>
      <c r="F805" s="286" t="e">
        <f t="shared" si="30"/>
        <v>#DIV/0!</v>
      </c>
    </row>
    <row r="806" ht="20.1" hidden="1" customHeight="1" spans="1:6">
      <c r="A806" s="294" t="s">
        <v>1404</v>
      </c>
      <c r="B806" s="288">
        <v>0</v>
      </c>
      <c r="C806" s="289">
        <v>0</v>
      </c>
      <c r="D806" s="289"/>
      <c r="E806" s="286">
        <f t="shared" si="29"/>
        <v>0</v>
      </c>
      <c r="F806" s="286" t="e">
        <f t="shared" si="30"/>
        <v>#DIV/0!</v>
      </c>
    </row>
    <row r="807" ht="20.1" customHeight="1" spans="1:6">
      <c r="A807" s="294" t="s">
        <v>1405</v>
      </c>
      <c r="B807" s="288">
        <v>178191</v>
      </c>
      <c r="C807" s="289">
        <f>SUM(C808:C812)</f>
        <v>998</v>
      </c>
      <c r="D807" s="289">
        <f>SUM(D808:D812)</f>
        <v>0</v>
      </c>
      <c r="E807" s="286">
        <f t="shared" si="29"/>
        <v>998</v>
      </c>
      <c r="F807" s="286" t="e">
        <f t="shared" si="30"/>
        <v>#DIV/0!</v>
      </c>
    </row>
    <row r="808" ht="20.1" hidden="1" customHeight="1" spans="1:6">
      <c r="A808" s="294" t="s">
        <v>1406</v>
      </c>
      <c r="B808" s="288">
        <v>90984</v>
      </c>
      <c r="C808" s="289">
        <v>629</v>
      </c>
      <c r="D808" s="289"/>
      <c r="E808" s="286">
        <f t="shared" si="29"/>
        <v>629</v>
      </c>
      <c r="F808" s="286" t="e">
        <f t="shared" si="30"/>
        <v>#DIV/0!</v>
      </c>
    </row>
    <row r="809" ht="20.1" hidden="1" customHeight="1" spans="1:6">
      <c r="A809" s="294" t="s">
        <v>1407</v>
      </c>
      <c r="B809" s="288">
        <v>2774</v>
      </c>
      <c r="C809" s="289"/>
      <c r="D809" s="289"/>
      <c r="E809" s="286"/>
      <c r="F809" s="286"/>
    </row>
    <row r="810" ht="20.1" hidden="1" customHeight="1" spans="1:6">
      <c r="A810" s="294" t="s">
        <v>1408</v>
      </c>
      <c r="B810" s="288">
        <v>319</v>
      </c>
      <c r="C810" s="289"/>
      <c r="D810" s="289"/>
      <c r="E810" s="286"/>
      <c r="F810" s="286"/>
    </row>
    <row r="811" ht="20.1" hidden="1" customHeight="1" spans="1:6">
      <c r="A811" s="294" t="s">
        <v>1409</v>
      </c>
      <c r="B811" s="288">
        <v>4403</v>
      </c>
      <c r="C811" s="289">
        <v>90</v>
      </c>
      <c r="D811" s="289"/>
      <c r="E811" s="286">
        <f t="shared" si="29"/>
        <v>90</v>
      </c>
      <c r="F811" s="286" t="e">
        <f t="shared" si="30"/>
        <v>#DIV/0!</v>
      </c>
    </row>
    <row r="812" ht="20.1" hidden="1" customHeight="1" spans="1:6">
      <c r="A812" s="294" t="s">
        <v>1410</v>
      </c>
      <c r="B812" s="288">
        <v>79711</v>
      </c>
      <c r="C812" s="289">
        <v>279</v>
      </c>
      <c r="D812" s="289"/>
      <c r="E812" s="286">
        <f t="shared" si="29"/>
        <v>279</v>
      </c>
      <c r="F812" s="286" t="e">
        <f t="shared" si="30"/>
        <v>#DIV/0!</v>
      </c>
    </row>
    <row r="813" ht="20.1" customHeight="1" spans="1:6">
      <c r="A813" s="294" t="s">
        <v>1411</v>
      </c>
      <c r="B813" s="288">
        <v>20836</v>
      </c>
      <c r="C813" s="289">
        <f>SUM(C815)</f>
        <v>0</v>
      </c>
      <c r="D813" s="289">
        <f>SUM(D815)</f>
        <v>0</v>
      </c>
      <c r="E813" s="286"/>
      <c r="F813" s="286"/>
    </row>
    <row r="814" ht="20.1" hidden="1" customHeight="1" spans="1:6">
      <c r="A814" s="294" t="s">
        <v>1412</v>
      </c>
      <c r="B814" s="288">
        <v>0</v>
      </c>
      <c r="C814" s="289"/>
      <c r="D814" s="289"/>
      <c r="E814" s="286"/>
      <c r="F814" s="286"/>
    </row>
    <row r="815" ht="20.1" hidden="1" customHeight="1" spans="1:6">
      <c r="A815" s="294" t="s">
        <v>1413</v>
      </c>
      <c r="B815" s="288">
        <v>20836</v>
      </c>
      <c r="C815" s="289"/>
      <c r="D815" s="289"/>
      <c r="E815" s="286"/>
      <c r="F815" s="286"/>
    </row>
    <row r="816" ht="20.1" customHeight="1" spans="1:6">
      <c r="A816" s="294" t="s">
        <v>1414</v>
      </c>
      <c r="B816" s="288">
        <v>0</v>
      </c>
      <c r="C816" s="289">
        <v>0</v>
      </c>
      <c r="D816" s="289"/>
      <c r="E816" s="286">
        <f t="shared" si="29"/>
        <v>0</v>
      </c>
      <c r="F816" s="286" t="e">
        <f t="shared" si="30"/>
        <v>#DIV/0!</v>
      </c>
    </row>
    <row r="817" ht="20.1" hidden="1" customHeight="1" spans="1:6">
      <c r="A817" s="294" t="s">
        <v>1415</v>
      </c>
      <c r="B817" s="288">
        <v>0</v>
      </c>
      <c r="C817" s="289">
        <v>0</v>
      </c>
      <c r="D817" s="289"/>
      <c r="E817" s="286">
        <f t="shared" si="29"/>
        <v>0</v>
      </c>
      <c r="F817" s="286" t="e">
        <f t="shared" si="30"/>
        <v>#DIV/0!</v>
      </c>
    </row>
    <row r="818" ht="20.1" hidden="1" customHeight="1" spans="1:6">
      <c r="A818" s="294" t="s">
        <v>1416</v>
      </c>
      <c r="B818" s="288">
        <v>0</v>
      </c>
      <c r="C818" s="289">
        <v>0</v>
      </c>
      <c r="D818" s="289"/>
      <c r="E818" s="286">
        <f t="shared" si="29"/>
        <v>0</v>
      </c>
      <c r="F818" s="286" t="e">
        <f t="shared" si="30"/>
        <v>#DIV/0!</v>
      </c>
    </row>
    <row r="819" ht="20.1" customHeight="1" spans="1:6">
      <c r="A819" s="294" t="s">
        <v>1417</v>
      </c>
      <c r="B819" s="288">
        <v>0</v>
      </c>
      <c r="C819" s="289">
        <v>0</v>
      </c>
      <c r="D819" s="289"/>
      <c r="E819" s="286">
        <f t="shared" si="29"/>
        <v>0</v>
      </c>
      <c r="F819" s="286" t="e">
        <f t="shared" si="30"/>
        <v>#DIV/0!</v>
      </c>
    </row>
    <row r="820" ht="20.1" hidden="1" customHeight="1" spans="1:6">
      <c r="A820" s="294" t="s">
        <v>1418</v>
      </c>
      <c r="B820" s="288">
        <v>0</v>
      </c>
      <c r="C820" s="289">
        <v>0</v>
      </c>
      <c r="D820" s="289"/>
      <c r="E820" s="286">
        <f t="shared" si="29"/>
        <v>0</v>
      </c>
      <c r="F820" s="286" t="e">
        <f t="shared" si="30"/>
        <v>#DIV/0!</v>
      </c>
    </row>
    <row r="821" ht="20.1" customHeight="1" spans="1:6">
      <c r="A821" s="294" t="s">
        <v>1419</v>
      </c>
      <c r="B821" s="288">
        <v>171338</v>
      </c>
      <c r="C821" s="289">
        <f>SUM(C822)</f>
        <v>520</v>
      </c>
      <c r="D821" s="289">
        <f>SUM(D822)</f>
        <v>0</v>
      </c>
      <c r="E821" s="286">
        <f t="shared" si="29"/>
        <v>520</v>
      </c>
      <c r="F821" s="286" t="e">
        <f t="shared" si="30"/>
        <v>#DIV/0!</v>
      </c>
    </row>
    <row r="822" ht="20.1" hidden="1" customHeight="1" spans="1:6">
      <c r="A822" s="294" t="s">
        <v>1420</v>
      </c>
      <c r="B822" s="288">
        <v>171338</v>
      </c>
      <c r="C822" s="289">
        <v>520</v>
      </c>
      <c r="D822" s="289"/>
      <c r="E822" s="286">
        <f t="shared" si="29"/>
        <v>520</v>
      </c>
      <c r="F822" s="286" t="e">
        <f t="shared" si="30"/>
        <v>#DIV/0!</v>
      </c>
    </row>
    <row r="823" ht="20.1" customHeight="1" spans="1:6">
      <c r="A823" s="294" t="s">
        <v>1421</v>
      </c>
      <c r="B823" s="288">
        <v>93848</v>
      </c>
      <c r="C823" s="289">
        <f>SUM(C824:C828)</f>
        <v>1214</v>
      </c>
      <c r="D823" s="289">
        <f>SUM(D824:D828)</f>
        <v>0</v>
      </c>
      <c r="E823" s="286">
        <f t="shared" si="29"/>
        <v>1214</v>
      </c>
      <c r="F823" s="286" t="e">
        <f t="shared" si="30"/>
        <v>#DIV/0!</v>
      </c>
    </row>
    <row r="824" ht="20.1" hidden="1" customHeight="1" spans="1:6">
      <c r="A824" s="294" t="s">
        <v>1422</v>
      </c>
      <c r="B824" s="288">
        <v>7646</v>
      </c>
      <c r="C824" s="289">
        <v>60</v>
      </c>
      <c r="D824" s="289"/>
      <c r="E824" s="286">
        <f t="shared" si="29"/>
        <v>60</v>
      </c>
      <c r="F824" s="286" t="e">
        <f t="shared" si="30"/>
        <v>#DIV/0!</v>
      </c>
    </row>
    <row r="825" ht="20.1" hidden="1" customHeight="1" spans="1:6">
      <c r="A825" s="294" t="s">
        <v>1423</v>
      </c>
      <c r="B825" s="288">
        <v>2146</v>
      </c>
      <c r="C825" s="289"/>
      <c r="D825" s="289"/>
      <c r="E825" s="286"/>
      <c r="F825" s="286"/>
    </row>
    <row r="826" ht="20.1" hidden="1" customHeight="1" spans="1:6">
      <c r="A826" s="294" t="s">
        <v>1424</v>
      </c>
      <c r="B826" s="288">
        <v>62996</v>
      </c>
      <c r="C826" s="289">
        <v>102</v>
      </c>
      <c r="D826" s="289"/>
      <c r="E826" s="286">
        <f t="shared" si="29"/>
        <v>102</v>
      </c>
      <c r="F826" s="286" t="e">
        <f t="shared" ref="F826:F889" si="31">E826/D826</f>
        <v>#DIV/0!</v>
      </c>
    </row>
    <row r="827" ht="20.1" hidden="1" customHeight="1" spans="1:6">
      <c r="A827" s="294" t="s">
        <v>1425</v>
      </c>
      <c r="B827" s="288">
        <v>833</v>
      </c>
      <c r="C827" s="289">
        <v>21</v>
      </c>
      <c r="D827" s="289"/>
      <c r="E827" s="286">
        <f t="shared" si="29"/>
        <v>21</v>
      </c>
      <c r="F827" s="286" t="e">
        <f t="shared" si="31"/>
        <v>#DIV/0!</v>
      </c>
    </row>
    <row r="828" ht="20.1" hidden="1" customHeight="1" spans="1:6">
      <c r="A828" s="294" t="s">
        <v>1426</v>
      </c>
      <c r="B828" s="288">
        <v>20227</v>
      </c>
      <c r="C828" s="289">
        <v>1031</v>
      </c>
      <c r="D828" s="289"/>
      <c r="E828" s="286">
        <f t="shared" si="29"/>
        <v>1031</v>
      </c>
      <c r="F828" s="286" t="e">
        <f t="shared" si="31"/>
        <v>#DIV/0!</v>
      </c>
    </row>
    <row r="829" ht="20.1" customHeight="1" spans="1:6">
      <c r="A829" s="294" t="s">
        <v>1427</v>
      </c>
      <c r="B829" s="288">
        <v>117504</v>
      </c>
      <c r="C829" s="289">
        <f>SUM(C830)</f>
        <v>0</v>
      </c>
      <c r="D829" s="289">
        <f>SUM(D830)</f>
        <v>0</v>
      </c>
      <c r="E829" s="286"/>
      <c r="F829" s="286"/>
    </row>
    <row r="830" ht="20.1" hidden="1" customHeight="1" spans="1:6">
      <c r="A830" s="294" t="s">
        <v>1428</v>
      </c>
      <c r="B830" s="288">
        <v>117504</v>
      </c>
      <c r="C830" s="289"/>
      <c r="D830" s="289"/>
      <c r="E830" s="286"/>
      <c r="F830" s="286"/>
    </row>
    <row r="831" ht="20.1" customHeight="1" spans="1:6">
      <c r="A831" s="294" t="s">
        <v>1429</v>
      </c>
      <c r="B831" s="288">
        <v>9205</v>
      </c>
      <c r="C831" s="289">
        <f>SUM(C832)</f>
        <v>5</v>
      </c>
      <c r="D831" s="289">
        <f>SUM(D832)</f>
        <v>0</v>
      </c>
      <c r="E831" s="286">
        <f t="shared" si="29"/>
        <v>5</v>
      </c>
      <c r="F831" s="286" t="e">
        <f t="shared" si="31"/>
        <v>#DIV/0!</v>
      </c>
    </row>
    <row r="832" ht="20.1" hidden="1" customHeight="1" spans="1:6">
      <c r="A832" s="294" t="s">
        <v>1430</v>
      </c>
      <c r="B832" s="288">
        <v>9205</v>
      </c>
      <c r="C832" s="289">
        <v>5</v>
      </c>
      <c r="D832" s="289"/>
      <c r="E832" s="286">
        <f t="shared" si="29"/>
        <v>5</v>
      </c>
      <c r="F832" s="286" t="e">
        <f t="shared" si="31"/>
        <v>#DIV/0!</v>
      </c>
    </row>
    <row r="833" ht="20.1" customHeight="1" spans="1:6">
      <c r="A833" s="294" t="s">
        <v>1431</v>
      </c>
      <c r="B833" s="288">
        <v>14890</v>
      </c>
      <c r="C833" s="289">
        <f>SUM(C834:C848)</f>
        <v>2</v>
      </c>
      <c r="D833" s="289">
        <f>SUM(D834:D848)</f>
        <v>0</v>
      </c>
      <c r="E833" s="286">
        <f t="shared" si="29"/>
        <v>2</v>
      </c>
      <c r="F833" s="286" t="e">
        <f t="shared" si="31"/>
        <v>#DIV/0!</v>
      </c>
    </row>
    <row r="834" ht="20.1" hidden="1" customHeight="1" spans="1:6">
      <c r="A834" s="294" t="s">
        <v>805</v>
      </c>
      <c r="B834" s="288">
        <v>1557</v>
      </c>
      <c r="C834" s="289"/>
      <c r="D834" s="289"/>
      <c r="E834" s="286">
        <f t="shared" ref="E834:E897" si="32">C834-D834</f>
        <v>0</v>
      </c>
      <c r="F834" s="286"/>
    </row>
    <row r="835" ht="20.1" hidden="1" customHeight="1" spans="1:6">
      <c r="A835" s="294" t="s">
        <v>806</v>
      </c>
      <c r="B835" s="288">
        <v>316</v>
      </c>
      <c r="C835" s="289">
        <v>2</v>
      </c>
      <c r="D835" s="289"/>
      <c r="E835" s="286">
        <f t="shared" si="32"/>
        <v>2</v>
      </c>
      <c r="F835" s="286" t="e">
        <f t="shared" si="31"/>
        <v>#DIV/0!</v>
      </c>
    </row>
    <row r="836" ht="20.1" hidden="1" customHeight="1" spans="1:6">
      <c r="A836" s="294" t="s">
        <v>807</v>
      </c>
      <c r="B836" s="288">
        <v>25</v>
      </c>
      <c r="C836" s="289">
        <v>0</v>
      </c>
      <c r="D836" s="289"/>
      <c r="E836" s="286">
        <f t="shared" si="32"/>
        <v>0</v>
      </c>
      <c r="F836" s="286" t="e">
        <f t="shared" si="31"/>
        <v>#DIV/0!</v>
      </c>
    </row>
    <row r="837" ht="20.1" hidden="1" customHeight="1" spans="1:6">
      <c r="A837" s="294" t="s">
        <v>1432</v>
      </c>
      <c r="B837" s="288">
        <v>185</v>
      </c>
      <c r="C837" s="289"/>
      <c r="D837" s="289"/>
      <c r="E837" s="286"/>
      <c r="F837" s="286"/>
    </row>
    <row r="838" ht="20.1" hidden="1" customHeight="1" spans="1:6">
      <c r="A838" s="294" t="s">
        <v>1433</v>
      </c>
      <c r="B838" s="288">
        <v>193</v>
      </c>
      <c r="C838" s="289"/>
      <c r="D838" s="289"/>
      <c r="E838" s="286"/>
      <c r="F838" s="286"/>
    </row>
    <row r="839" ht="20.1" hidden="1" customHeight="1" spans="1:6">
      <c r="A839" s="294" t="s">
        <v>1434</v>
      </c>
      <c r="B839" s="288">
        <v>8</v>
      </c>
      <c r="C839" s="289"/>
      <c r="D839" s="289"/>
      <c r="E839" s="286"/>
      <c r="F839" s="286"/>
    </row>
    <row r="840" ht="20.1" hidden="1" customHeight="1" spans="1:6">
      <c r="A840" s="294" t="s">
        <v>1435</v>
      </c>
      <c r="B840" s="288">
        <v>93</v>
      </c>
      <c r="C840" s="289"/>
      <c r="D840" s="289"/>
      <c r="E840" s="286"/>
      <c r="F840" s="286"/>
    </row>
    <row r="841" ht="20.1" hidden="1" customHeight="1" spans="1:6">
      <c r="A841" s="294" t="s">
        <v>1436</v>
      </c>
      <c r="B841" s="288">
        <v>26</v>
      </c>
      <c r="C841" s="289"/>
      <c r="D841" s="289"/>
      <c r="E841" s="286"/>
      <c r="F841" s="286"/>
    </row>
    <row r="842" ht="20.1" hidden="1" customHeight="1" spans="1:6">
      <c r="A842" s="294" t="s">
        <v>1437</v>
      </c>
      <c r="B842" s="288">
        <v>3</v>
      </c>
      <c r="C842" s="289"/>
      <c r="D842" s="289"/>
      <c r="E842" s="286"/>
      <c r="F842" s="286"/>
    </row>
    <row r="843" ht="20.1" hidden="1" customHeight="1" spans="1:6">
      <c r="A843" s="294" t="s">
        <v>1438</v>
      </c>
      <c r="B843" s="288">
        <v>5</v>
      </c>
      <c r="C843" s="289"/>
      <c r="D843" s="289"/>
      <c r="E843" s="286"/>
      <c r="F843" s="286"/>
    </row>
    <row r="844" ht="20.1" hidden="1" customHeight="1" spans="1:6">
      <c r="A844" s="294" t="s">
        <v>847</v>
      </c>
      <c r="B844" s="288">
        <v>5</v>
      </c>
      <c r="C844" s="289"/>
      <c r="D844" s="289"/>
      <c r="E844" s="286"/>
      <c r="F844" s="286"/>
    </row>
    <row r="845" ht="20.1" hidden="1" customHeight="1" spans="1:6">
      <c r="A845" s="294" t="s">
        <v>1439</v>
      </c>
      <c r="B845" s="288">
        <v>0</v>
      </c>
      <c r="C845" s="289"/>
      <c r="D845" s="289"/>
      <c r="E845" s="286"/>
      <c r="F845" s="286"/>
    </row>
    <row r="846" ht="20.1" hidden="1" customHeight="1" spans="1:6">
      <c r="A846" s="294" t="s">
        <v>1440</v>
      </c>
      <c r="B846" s="288">
        <v>10786</v>
      </c>
      <c r="C846" s="289"/>
      <c r="D846" s="289"/>
      <c r="E846" s="286"/>
      <c r="F846" s="286"/>
    </row>
    <row r="847" ht="20.1" hidden="1" customHeight="1" spans="1:6">
      <c r="A847" s="294" t="s">
        <v>814</v>
      </c>
      <c r="B847" s="288">
        <v>51</v>
      </c>
      <c r="C847" s="289"/>
      <c r="D847" s="289"/>
      <c r="E847" s="286"/>
      <c r="F847" s="286"/>
    </row>
    <row r="848" ht="20.1" hidden="1" customHeight="1" spans="1:6">
      <c r="A848" s="294" t="s">
        <v>1441</v>
      </c>
      <c r="B848" s="288">
        <v>1637</v>
      </c>
      <c r="C848" s="289"/>
      <c r="D848" s="289"/>
      <c r="E848" s="286"/>
      <c r="F848" s="286"/>
    </row>
    <row r="849" ht="20.1" customHeight="1" spans="1:6">
      <c r="A849" s="294" t="s">
        <v>1442</v>
      </c>
      <c r="B849" s="288">
        <v>183664</v>
      </c>
      <c r="C849" s="289">
        <f>SUM(C850)</f>
        <v>0</v>
      </c>
      <c r="D849" s="289">
        <f>SUM(D850)</f>
        <v>0</v>
      </c>
      <c r="E849" s="286"/>
      <c r="F849" s="286"/>
    </row>
    <row r="850" ht="20.1" hidden="1" customHeight="1" spans="1:6">
      <c r="A850" s="294" t="s">
        <v>1443</v>
      </c>
      <c r="B850" s="288">
        <v>183664</v>
      </c>
      <c r="C850" s="289"/>
      <c r="D850" s="289"/>
      <c r="E850" s="286"/>
      <c r="F850" s="286"/>
    </row>
    <row r="851" ht="20.1" customHeight="1" spans="1:6">
      <c r="A851" s="295" t="s">
        <v>1444</v>
      </c>
      <c r="B851" s="288">
        <v>4639589</v>
      </c>
      <c r="C851" s="289">
        <f>SUM(C852+C864+C866+C869+C871+C873)</f>
        <v>2538</v>
      </c>
      <c r="D851" s="289">
        <f>SUM(D852+D864+D866+D869+D871+D873)</f>
        <v>0</v>
      </c>
      <c r="E851" s="286">
        <f t="shared" si="32"/>
        <v>2538</v>
      </c>
      <c r="F851" s="286" t="e">
        <f t="shared" si="31"/>
        <v>#DIV/0!</v>
      </c>
    </row>
    <row r="852" ht="20.1" customHeight="1" spans="1:6">
      <c r="A852" s="294" t="s">
        <v>1445</v>
      </c>
      <c r="B852" s="288">
        <v>822344</v>
      </c>
      <c r="C852" s="289">
        <f>SUM(C853:C863)</f>
        <v>2136</v>
      </c>
      <c r="D852" s="289">
        <f>SUM(D853:D863)</f>
        <v>0</v>
      </c>
      <c r="E852" s="286">
        <f t="shared" si="32"/>
        <v>2136</v>
      </c>
      <c r="F852" s="286" t="e">
        <f t="shared" si="31"/>
        <v>#DIV/0!</v>
      </c>
    </row>
    <row r="853" ht="20.1" hidden="1" customHeight="1" spans="1:6">
      <c r="A853" s="294" t="s">
        <v>805</v>
      </c>
      <c r="B853" s="288">
        <v>234874</v>
      </c>
      <c r="C853" s="289">
        <v>1564</v>
      </c>
      <c r="D853" s="289"/>
      <c r="E853" s="286">
        <f t="shared" si="32"/>
        <v>1564</v>
      </c>
      <c r="F853" s="286" t="e">
        <f t="shared" si="31"/>
        <v>#DIV/0!</v>
      </c>
    </row>
    <row r="854" ht="20.1" hidden="1" customHeight="1" spans="1:6">
      <c r="A854" s="294" t="s">
        <v>806</v>
      </c>
      <c r="B854" s="288">
        <v>102223</v>
      </c>
      <c r="C854" s="289">
        <v>500</v>
      </c>
      <c r="D854" s="289"/>
      <c r="E854" s="286">
        <f t="shared" si="32"/>
        <v>500</v>
      </c>
      <c r="F854" s="286" t="e">
        <f t="shared" si="31"/>
        <v>#DIV/0!</v>
      </c>
    </row>
    <row r="855" ht="20.1" hidden="1" customHeight="1" spans="1:6">
      <c r="A855" s="294" t="s">
        <v>807</v>
      </c>
      <c r="B855" s="288">
        <v>97</v>
      </c>
      <c r="C855" s="289"/>
      <c r="D855" s="289"/>
      <c r="E855" s="286"/>
      <c r="F855" s="286"/>
    </row>
    <row r="856" ht="20.1" hidden="1" customHeight="1" spans="1:6">
      <c r="A856" s="294" t="s">
        <v>1446</v>
      </c>
      <c r="B856" s="288">
        <v>79118</v>
      </c>
      <c r="C856" s="289">
        <v>51</v>
      </c>
      <c r="D856" s="289"/>
      <c r="E856" s="286">
        <f t="shared" si="32"/>
        <v>51</v>
      </c>
      <c r="F856" s="286" t="e">
        <f t="shared" si="31"/>
        <v>#DIV/0!</v>
      </c>
    </row>
    <row r="857" ht="20.1" hidden="1" customHeight="1" spans="1:6">
      <c r="A857" s="294" t="s">
        <v>1447</v>
      </c>
      <c r="B857" s="288">
        <v>3084</v>
      </c>
      <c r="C857" s="289"/>
      <c r="D857" s="289"/>
      <c r="E857" s="286"/>
      <c r="F857" s="286"/>
    </row>
    <row r="858" ht="20.1" hidden="1" customHeight="1" spans="1:6">
      <c r="A858" s="294" t="s">
        <v>1448</v>
      </c>
      <c r="B858" s="288">
        <v>15180</v>
      </c>
      <c r="C858" s="289">
        <v>9</v>
      </c>
      <c r="D858" s="289"/>
      <c r="E858" s="286">
        <f t="shared" si="32"/>
        <v>9</v>
      </c>
      <c r="F858" s="286" t="e">
        <f t="shared" si="31"/>
        <v>#DIV/0!</v>
      </c>
    </row>
    <row r="859" ht="20.1" hidden="1" customHeight="1" spans="1:6">
      <c r="A859" s="294" t="s">
        <v>1449</v>
      </c>
      <c r="B859" s="288">
        <v>5619</v>
      </c>
      <c r="C859" s="289"/>
      <c r="D859" s="289"/>
      <c r="E859" s="286"/>
      <c r="F859" s="286"/>
    </row>
    <row r="860" ht="20.1" hidden="1" customHeight="1" spans="1:6">
      <c r="A860" s="294" t="s">
        <v>1450</v>
      </c>
      <c r="B860" s="288">
        <v>3755</v>
      </c>
      <c r="C860" s="289">
        <v>2</v>
      </c>
      <c r="D860" s="289"/>
      <c r="E860" s="286">
        <f t="shared" si="32"/>
        <v>2</v>
      </c>
      <c r="F860" s="286" t="e">
        <f t="shared" si="31"/>
        <v>#DIV/0!</v>
      </c>
    </row>
    <row r="861" ht="20.1" hidden="1" customHeight="1" spans="1:6">
      <c r="A861" s="294" t="s">
        <v>1451</v>
      </c>
      <c r="B861" s="288">
        <v>27327</v>
      </c>
      <c r="C861" s="289"/>
      <c r="D861" s="289"/>
      <c r="E861" s="286"/>
      <c r="F861" s="286"/>
    </row>
    <row r="862" ht="20.1" hidden="1" customHeight="1" spans="1:6">
      <c r="A862" s="294" t="s">
        <v>1452</v>
      </c>
      <c r="B862" s="288">
        <v>554</v>
      </c>
      <c r="C862" s="289"/>
      <c r="D862" s="289"/>
      <c r="E862" s="286"/>
      <c r="F862" s="286"/>
    </row>
    <row r="863" ht="20.1" hidden="1" customHeight="1" spans="1:6">
      <c r="A863" s="294" t="s">
        <v>1453</v>
      </c>
      <c r="B863" s="288">
        <v>350513</v>
      </c>
      <c r="C863" s="289">
        <v>10</v>
      </c>
      <c r="D863" s="289"/>
      <c r="E863" s="286">
        <f t="shared" si="32"/>
        <v>10</v>
      </c>
      <c r="F863" s="286" t="e">
        <f t="shared" si="31"/>
        <v>#DIV/0!</v>
      </c>
    </row>
    <row r="864" ht="20.1" customHeight="1" spans="1:6">
      <c r="A864" s="294" t="s">
        <v>1454</v>
      </c>
      <c r="B864" s="288">
        <v>138412</v>
      </c>
      <c r="C864" s="289">
        <f>SUM(C865)</f>
        <v>170</v>
      </c>
      <c r="D864" s="289"/>
      <c r="E864" s="286">
        <f t="shared" si="32"/>
        <v>170</v>
      </c>
      <c r="F864" s="286" t="e">
        <f t="shared" si="31"/>
        <v>#DIV/0!</v>
      </c>
    </row>
    <row r="865" ht="20.1" hidden="1" customHeight="1" spans="1:6">
      <c r="A865" s="294" t="s">
        <v>1455</v>
      </c>
      <c r="B865" s="288">
        <v>138412</v>
      </c>
      <c r="C865" s="289">
        <v>170</v>
      </c>
      <c r="D865" s="289"/>
      <c r="E865" s="286">
        <f t="shared" si="32"/>
        <v>170</v>
      </c>
      <c r="F865" s="286" t="e">
        <f t="shared" si="31"/>
        <v>#DIV/0!</v>
      </c>
    </row>
    <row r="866" ht="20.1" customHeight="1" spans="1:6">
      <c r="A866" s="294" t="s">
        <v>1456</v>
      </c>
      <c r="B866" s="288">
        <v>2663096</v>
      </c>
      <c r="C866" s="289">
        <f>SUM(C867:C868)</f>
        <v>39</v>
      </c>
      <c r="D866" s="289">
        <f>SUM(D867:D868)</f>
        <v>0</v>
      </c>
      <c r="E866" s="286">
        <f t="shared" si="32"/>
        <v>39</v>
      </c>
      <c r="F866" s="286" t="e">
        <f t="shared" si="31"/>
        <v>#DIV/0!</v>
      </c>
    </row>
    <row r="867" ht="20.1" hidden="1" customHeight="1" spans="1:6">
      <c r="A867" s="294" t="s">
        <v>1457</v>
      </c>
      <c r="B867" s="288">
        <v>333582</v>
      </c>
      <c r="C867" s="289">
        <v>21</v>
      </c>
      <c r="D867" s="289"/>
      <c r="E867" s="286">
        <f t="shared" si="32"/>
        <v>21</v>
      </c>
      <c r="F867" s="286" t="e">
        <f t="shared" si="31"/>
        <v>#DIV/0!</v>
      </c>
    </row>
    <row r="868" ht="20.1" hidden="1" customHeight="1" spans="1:6">
      <c r="A868" s="294" t="s">
        <v>1458</v>
      </c>
      <c r="B868" s="288">
        <v>2329514</v>
      </c>
      <c r="C868" s="289">
        <v>18</v>
      </c>
      <c r="D868" s="289"/>
      <c r="E868" s="286">
        <f t="shared" si="32"/>
        <v>18</v>
      </c>
      <c r="F868" s="286" t="e">
        <f t="shared" si="31"/>
        <v>#DIV/0!</v>
      </c>
    </row>
    <row r="869" ht="20.1" customHeight="1" spans="1:6">
      <c r="A869" s="294" t="s">
        <v>1459</v>
      </c>
      <c r="B869" s="288">
        <v>349331</v>
      </c>
      <c r="C869" s="289">
        <f t="shared" ref="C869:C873" si="33">SUM(C870)</f>
        <v>64</v>
      </c>
      <c r="D869" s="289">
        <f t="shared" ref="D869:D873" si="34">SUM(D870)</f>
        <v>0</v>
      </c>
      <c r="E869" s="286">
        <f t="shared" si="32"/>
        <v>64</v>
      </c>
      <c r="F869" s="286" t="e">
        <f t="shared" si="31"/>
        <v>#DIV/0!</v>
      </c>
    </row>
    <row r="870" ht="20.1" hidden="1" customHeight="1" spans="1:6">
      <c r="A870" s="294" t="s">
        <v>1460</v>
      </c>
      <c r="B870" s="288">
        <v>349331</v>
      </c>
      <c r="C870" s="289">
        <v>64</v>
      </c>
      <c r="D870" s="289"/>
      <c r="E870" s="286">
        <f t="shared" si="32"/>
        <v>64</v>
      </c>
      <c r="F870" s="286" t="e">
        <f t="shared" si="31"/>
        <v>#DIV/0!</v>
      </c>
    </row>
    <row r="871" ht="20.1" customHeight="1" spans="1:6">
      <c r="A871" s="294" t="s">
        <v>1461</v>
      </c>
      <c r="B871" s="288">
        <v>42027</v>
      </c>
      <c r="C871" s="289">
        <f t="shared" si="33"/>
        <v>0</v>
      </c>
      <c r="D871" s="289">
        <f t="shared" si="34"/>
        <v>0</v>
      </c>
      <c r="E871" s="286"/>
      <c r="F871" s="286"/>
    </row>
    <row r="872" ht="20.1" hidden="1" customHeight="1" spans="1:6">
      <c r="A872" s="294" t="s">
        <v>1462</v>
      </c>
      <c r="B872" s="288">
        <v>42027</v>
      </c>
      <c r="C872" s="289"/>
      <c r="D872" s="289"/>
      <c r="E872" s="286"/>
      <c r="F872" s="286"/>
    </row>
    <row r="873" ht="20.1" customHeight="1" spans="1:6">
      <c r="A873" s="294" t="s">
        <v>1463</v>
      </c>
      <c r="B873" s="288">
        <v>624379</v>
      </c>
      <c r="C873" s="289">
        <f t="shared" si="33"/>
        <v>129</v>
      </c>
      <c r="D873" s="289">
        <f t="shared" si="34"/>
        <v>0</v>
      </c>
      <c r="E873" s="286">
        <f t="shared" si="32"/>
        <v>129</v>
      </c>
      <c r="F873" s="286" t="e">
        <f t="shared" si="31"/>
        <v>#DIV/0!</v>
      </c>
    </row>
    <row r="874" ht="20.1" hidden="1" customHeight="1" spans="1:6">
      <c r="A874" s="294" t="s">
        <v>1464</v>
      </c>
      <c r="B874" s="288">
        <v>624379</v>
      </c>
      <c r="C874" s="289">
        <v>129</v>
      </c>
      <c r="D874" s="289"/>
      <c r="E874" s="286">
        <f t="shared" si="32"/>
        <v>129</v>
      </c>
      <c r="F874" s="286" t="e">
        <f t="shared" si="31"/>
        <v>#DIV/0!</v>
      </c>
    </row>
    <row r="875" ht="20.1" customHeight="1" spans="1:6">
      <c r="A875" s="295" t="s">
        <v>1465</v>
      </c>
      <c r="B875" s="288">
        <v>5575869</v>
      </c>
      <c r="C875" s="289">
        <f>SUM(C876+C905+C934+C961+C972+C983+C989+C996+C1004+C1000)</f>
        <v>30372</v>
      </c>
      <c r="D875" s="289">
        <f>SUM(D876+D905+D934+D961+D972+D983+D989+D996+D1004)</f>
        <v>0</v>
      </c>
      <c r="E875" s="286">
        <f t="shared" si="32"/>
        <v>30372</v>
      </c>
      <c r="F875" s="286" t="e">
        <f t="shared" si="31"/>
        <v>#DIV/0!</v>
      </c>
    </row>
    <row r="876" ht="20.1" customHeight="1" spans="1:6">
      <c r="A876" s="294" t="s">
        <v>1466</v>
      </c>
      <c r="B876" s="288">
        <v>2206760</v>
      </c>
      <c r="C876" s="289">
        <f>SUM(C877:C904)</f>
        <v>10474</v>
      </c>
      <c r="D876" s="289">
        <f>SUM(D877:D904)</f>
        <v>0</v>
      </c>
      <c r="E876" s="286">
        <f t="shared" si="32"/>
        <v>10474</v>
      </c>
      <c r="F876" s="286" t="e">
        <f t="shared" si="31"/>
        <v>#DIV/0!</v>
      </c>
    </row>
    <row r="877" ht="20.1" hidden="1" customHeight="1" spans="1:6">
      <c r="A877" s="294" t="s">
        <v>805</v>
      </c>
      <c r="B877" s="288">
        <v>246481</v>
      </c>
      <c r="C877" s="289">
        <v>2776</v>
      </c>
      <c r="D877" s="289"/>
      <c r="E877" s="286">
        <f t="shared" si="32"/>
        <v>2776</v>
      </c>
      <c r="F877" s="286" t="e">
        <f t="shared" si="31"/>
        <v>#DIV/0!</v>
      </c>
    </row>
    <row r="878" ht="20.1" hidden="1" customHeight="1" spans="1:6">
      <c r="A878" s="294" t="s">
        <v>806</v>
      </c>
      <c r="B878" s="288">
        <v>50199</v>
      </c>
      <c r="C878" s="289">
        <v>670</v>
      </c>
      <c r="D878" s="289"/>
      <c r="E878" s="286">
        <f t="shared" si="32"/>
        <v>670</v>
      </c>
      <c r="F878" s="286" t="e">
        <f t="shared" si="31"/>
        <v>#DIV/0!</v>
      </c>
    </row>
    <row r="879" ht="20.1" hidden="1" customHeight="1" spans="1:6">
      <c r="A879" s="294" t="s">
        <v>807</v>
      </c>
      <c r="B879" s="288">
        <v>1493</v>
      </c>
      <c r="C879" s="289"/>
      <c r="D879" s="289"/>
      <c r="E879" s="286"/>
      <c r="F879" s="286"/>
    </row>
    <row r="880" ht="20.1" hidden="1" customHeight="1" spans="1:6">
      <c r="A880" s="294" t="s">
        <v>814</v>
      </c>
      <c r="B880" s="288">
        <v>95346</v>
      </c>
      <c r="C880" s="289">
        <v>274</v>
      </c>
      <c r="D880" s="289"/>
      <c r="E880" s="286">
        <f t="shared" si="32"/>
        <v>274</v>
      </c>
      <c r="F880" s="286" t="e">
        <f t="shared" si="31"/>
        <v>#DIV/0!</v>
      </c>
    </row>
    <row r="881" ht="20.1" hidden="1" customHeight="1" spans="1:6">
      <c r="A881" s="294" t="s">
        <v>1467</v>
      </c>
      <c r="B881" s="288">
        <v>2049</v>
      </c>
      <c r="C881" s="289"/>
      <c r="D881" s="289"/>
      <c r="E881" s="286"/>
      <c r="F881" s="286"/>
    </row>
    <row r="882" ht="20.1" hidden="1" customHeight="1" spans="1:6">
      <c r="A882" s="294" t="s">
        <v>1468</v>
      </c>
      <c r="B882" s="288">
        <v>178191</v>
      </c>
      <c r="C882" s="289">
        <v>432</v>
      </c>
      <c r="D882" s="289"/>
      <c r="E882" s="286">
        <f t="shared" si="32"/>
        <v>432</v>
      </c>
      <c r="F882" s="286" t="e">
        <f t="shared" si="31"/>
        <v>#DIV/0!</v>
      </c>
    </row>
    <row r="883" ht="20.1" hidden="1" customHeight="1" spans="1:6">
      <c r="A883" s="294" t="s">
        <v>1469</v>
      </c>
      <c r="B883" s="288">
        <v>66534</v>
      </c>
      <c r="C883" s="289">
        <v>83</v>
      </c>
      <c r="D883" s="289"/>
      <c r="E883" s="286">
        <f t="shared" si="32"/>
        <v>83</v>
      </c>
      <c r="F883" s="286" t="e">
        <f t="shared" si="31"/>
        <v>#DIV/0!</v>
      </c>
    </row>
    <row r="884" ht="20.1" hidden="1" customHeight="1" spans="1:6">
      <c r="A884" s="294" t="s">
        <v>1470</v>
      </c>
      <c r="B884" s="288">
        <v>17445</v>
      </c>
      <c r="C884" s="289">
        <v>88</v>
      </c>
      <c r="D884" s="289"/>
      <c r="E884" s="286">
        <f t="shared" si="32"/>
        <v>88</v>
      </c>
      <c r="F884" s="286" t="e">
        <f t="shared" si="31"/>
        <v>#DIV/0!</v>
      </c>
    </row>
    <row r="885" ht="20.1" hidden="1" customHeight="1" spans="1:6">
      <c r="A885" s="294" t="s">
        <v>1471</v>
      </c>
      <c r="B885" s="288">
        <v>11267</v>
      </c>
      <c r="C885" s="289">
        <v>28</v>
      </c>
      <c r="D885" s="289"/>
      <c r="E885" s="286">
        <f t="shared" si="32"/>
        <v>28</v>
      </c>
      <c r="F885" s="286" t="e">
        <f t="shared" si="31"/>
        <v>#DIV/0!</v>
      </c>
    </row>
    <row r="886" ht="20.1" hidden="1" customHeight="1" spans="1:6">
      <c r="A886" s="294" t="s">
        <v>1472</v>
      </c>
      <c r="B886" s="288">
        <v>1796</v>
      </c>
      <c r="C886" s="289"/>
      <c r="D886" s="289"/>
      <c r="E886" s="286"/>
      <c r="F886" s="286"/>
    </row>
    <row r="887" ht="20.1" hidden="1" customHeight="1" spans="1:6">
      <c r="A887" s="294" t="s">
        <v>1473</v>
      </c>
      <c r="B887" s="288">
        <v>4566</v>
      </c>
      <c r="C887" s="289"/>
      <c r="D887" s="289"/>
      <c r="E887" s="286"/>
      <c r="F887" s="286"/>
    </row>
    <row r="888" ht="20.1" hidden="1" customHeight="1" spans="1:6">
      <c r="A888" s="294" t="s">
        <v>1474</v>
      </c>
      <c r="B888" s="288">
        <v>2172</v>
      </c>
      <c r="C888" s="289"/>
      <c r="D888" s="289"/>
      <c r="E888" s="286"/>
      <c r="F888" s="286"/>
    </row>
    <row r="889" ht="20.1" hidden="1" customHeight="1" spans="1:6">
      <c r="A889" s="294" t="s">
        <v>1475</v>
      </c>
      <c r="B889" s="288">
        <v>12332</v>
      </c>
      <c r="C889" s="289">
        <v>43</v>
      </c>
      <c r="D889" s="289"/>
      <c r="E889" s="286">
        <f t="shared" si="32"/>
        <v>43</v>
      </c>
      <c r="F889" s="286" t="e">
        <f t="shared" si="31"/>
        <v>#DIV/0!</v>
      </c>
    </row>
    <row r="890" ht="20.1" hidden="1" customHeight="1" spans="1:6">
      <c r="A890" s="294" t="s">
        <v>1476</v>
      </c>
      <c r="B890" s="288">
        <v>216</v>
      </c>
      <c r="C890" s="289">
        <v>23</v>
      </c>
      <c r="D890" s="289"/>
      <c r="E890" s="286">
        <f t="shared" si="32"/>
        <v>23</v>
      </c>
      <c r="F890" s="286" t="e">
        <f t="shared" ref="F890:F953" si="35">E890/D890</f>
        <v>#DIV/0!</v>
      </c>
    </row>
    <row r="891" ht="20.1" hidden="1" customHeight="1" spans="1:6">
      <c r="A891" s="294" t="s">
        <v>1477</v>
      </c>
      <c r="B891" s="288">
        <v>6507</v>
      </c>
      <c r="C891" s="289"/>
      <c r="D891" s="289"/>
      <c r="E891" s="286"/>
      <c r="F891" s="286"/>
    </row>
    <row r="892" ht="20.1" hidden="1" customHeight="1" spans="1:6">
      <c r="A892" s="294" t="s">
        <v>1478</v>
      </c>
      <c r="B892" s="288">
        <v>258898</v>
      </c>
      <c r="C892" s="289">
        <v>443</v>
      </c>
      <c r="D892" s="289"/>
      <c r="E892" s="286">
        <f t="shared" si="32"/>
        <v>443</v>
      </c>
      <c r="F892" s="286" t="e">
        <f t="shared" si="35"/>
        <v>#DIV/0!</v>
      </c>
    </row>
    <row r="893" ht="20.1" hidden="1" customHeight="1" spans="1:6">
      <c r="A893" s="294" t="s">
        <v>1479</v>
      </c>
      <c r="B893" s="288">
        <v>131892</v>
      </c>
      <c r="C893" s="289">
        <v>410</v>
      </c>
      <c r="D893" s="289"/>
      <c r="E893" s="286">
        <f t="shared" si="32"/>
        <v>410</v>
      </c>
      <c r="F893" s="286" t="e">
        <f t="shared" si="35"/>
        <v>#DIV/0!</v>
      </c>
    </row>
    <row r="894" ht="20.1" hidden="1" customHeight="1" spans="1:6">
      <c r="A894" s="294" t="s">
        <v>1480</v>
      </c>
      <c r="B894" s="288">
        <v>67916</v>
      </c>
      <c r="C894" s="289">
        <v>147</v>
      </c>
      <c r="D894" s="289"/>
      <c r="E894" s="286">
        <f t="shared" si="32"/>
        <v>147</v>
      </c>
      <c r="F894" s="286" t="e">
        <f t="shared" si="35"/>
        <v>#DIV/0!</v>
      </c>
    </row>
    <row r="895" ht="20.1" hidden="1" customHeight="1" spans="1:6">
      <c r="A895" s="294" t="s">
        <v>1481</v>
      </c>
      <c r="B895" s="288">
        <v>10389</v>
      </c>
      <c r="C895" s="289">
        <v>108</v>
      </c>
      <c r="D895" s="289"/>
      <c r="E895" s="286">
        <f t="shared" si="32"/>
        <v>108</v>
      </c>
      <c r="F895" s="286" t="e">
        <f t="shared" si="35"/>
        <v>#DIV/0!</v>
      </c>
    </row>
    <row r="896" ht="20.1" hidden="1" customHeight="1" spans="1:6">
      <c r="A896" s="294" t="s">
        <v>1482</v>
      </c>
      <c r="B896" s="288">
        <v>75113</v>
      </c>
      <c r="C896" s="289">
        <v>190</v>
      </c>
      <c r="D896" s="289"/>
      <c r="E896" s="286">
        <f t="shared" si="32"/>
        <v>190</v>
      </c>
      <c r="F896" s="286" t="e">
        <f t="shared" si="35"/>
        <v>#DIV/0!</v>
      </c>
    </row>
    <row r="897" ht="20.1" hidden="1" customHeight="1" spans="1:6">
      <c r="A897" s="294" t="s">
        <v>1483</v>
      </c>
      <c r="B897" s="288">
        <v>0</v>
      </c>
      <c r="C897" s="289">
        <v>0</v>
      </c>
      <c r="D897" s="289"/>
      <c r="E897" s="286">
        <f t="shared" si="32"/>
        <v>0</v>
      </c>
      <c r="F897" s="286" t="e">
        <f t="shared" si="35"/>
        <v>#DIV/0!</v>
      </c>
    </row>
    <row r="898" ht="20.1" hidden="1" customHeight="1" spans="1:6">
      <c r="A898" s="294" t="s">
        <v>1484</v>
      </c>
      <c r="B898" s="288">
        <v>33916</v>
      </c>
      <c r="C898" s="289">
        <v>27</v>
      </c>
      <c r="D898" s="289"/>
      <c r="E898" s="286">
        <f t="shared" ref="E898:E961" si="36">C898-D898</f>
        <v>27</v>
      </c>
      <c r="F898" s="286" t="e">
        <f t="shared" si="35"/>
        <v>#DIV/0!</v>
      </c>
    </row>
    <row r="899" ht="20.1" hidden="1" customHeight="1" spans="1:6">
      <c r="A899" s="294" t="s">
        <v>1485</v>
      </c>
      <c r="B899" s="288">
        <v>81709</v>
      </c>
      <c r="C899" s="289">
        <v>733</v>
      </c>
      <c r="D899" s="289"/>
      <c r="E899" s="286">
        <f t="shared" si="36"/>
        <v>733</v>
      </c>
      <c r="F899" s="286" t="e">
        <f t="shared" si="35"/>
        <v>#DIV/0!</v>
      </c>
    </row>
    <row r="900" ht="20.1" hidden="1" customHeight="1" spans="1:6">
      <c r="A900" s="294" t="s">
        <v>1486</v>
      </c>
      <c r="B900" s="288">
        <v>477629</v>
      </c>
      <c r="C900" s="289"/>
      <c r="D900" s="289"/>
      <c r="E900" s="286"/>
      <c r="F900" s="286"/>
    </row>
    <row r="901" ht="20.1" hidden="1" customHeight="1" spans="1:6">
      <c r="A901" s="294" t="s">
        <v>1487</v>
      </c>
      <c r="B901" s="288">
        <v>10850</v>
      </c>
      <c r="C901" s="289">
        <v>113</v>
      </c>
      <c r="D901" s="289"/>
      <c r="E901" s="286">
        <f t="shared" si="36"/>
        <v>113</v>
      </c>
      <c r="F901" s="286" t="e">
        <f t="shared" si="35"/>
        <v>#DIV/0!</v>
      </c>
    </row>
    <row r="902" ht="20.1" hidden="1" customHeight="1" spans="1:6">
      <c r="A902" s="294" t="s">
        <v>1488</v>
      </c>
      <c r="B902" s="288">
        <v>11910</v>
      </c>
      <c r="C902" s="289">
        <v>49</v>
      </c>
      <c r="D902" s="289"/>
      <c r="E902" s="286">
        <f t="shared" si="36"/>
        <v>49</v>
      </c>
      <c r="F902" s="286" t="e">
        <f t="shared" si="35"/>
        <v>#DIV/0!</v>
      </c>
    </row>
    <row r="903" ht="20.1" hidden="1" customHeight="1" spans="1:6">
      <c r="A903" s="294" t="s">
        <v>1489</v>
      </c>
      <c r="B903" s="288">
        <v>0</v>
      </c>
      <c r="C903" s="289">
        <v>0</v>
      </c>
      <c r="D903" s="289"/>
      <c r="E903" s="286">
        <f t="shared" si="36"/>
        <v>0</v>
      </c>
      <c r="F903" s="286" t="e">
        <f t="shared" si="35"/>
        <v>#DIV/0!</v>
      </c>
    </row>
    <row r="904" ht="19.5" hidden="1" customHeight="1" spans="1:6">
      <c r="A904" s="294" t="s">
        <v>1490</v>
      </c>
      <c r="B904" s="288">
        <v>349944</v>
      </c>
      <c r="C904" s="289">
        <v>3837</v>
      </c>
      <c r="D904" s="289"/>
      <c r="E904" s="286">
        <f t="shared" si="36"/>
        <v>3837</v>
      </c>
      <c r="F904" s="286" t="e">
        <f t="shared" si="35"/>
        <v>#DIV/0!</v>
      </c>
    </row>
    <row r="905" ht="20.1" customHeight="1" spans="1:6">
      <c r="A905" s="294" t="s">
        <v>1491</v>
      </c>
      <c r="B905" s="288">
        <v>549245</v>
      </c>
      <c r="C905" s="289">
        <f>SUM(C906:C933)</f>
        <v>3751</v>
      </c>
      <c r="D905" s="289">
        <f>SUM(D906:D933)</f>
        <v>0</v>
      </c>
      <c r="E905" s="286">
        <f t="shared" si="36"/>
        <v>3751</v>
      </c>
      <c r="F905" s="286" t="e">
        <f t="shared" si="35"/>
        <v>#DIV/0!</v>
      </c>
    </row>
    <row r="906" ht="20.1" hidden="1" customHeight="1" spans="1:6">
      <c r="A906" s="294" t="s">
        <v>805</v>
      </c>
      <c r="B906" s="288">
        <v>99444</v>
      </c>
      <c r="C906" s="289">
        <v>1397</v>
      </c>
      <c r="D906" s="289"/>
      <c r="E906" s="286">
        <f t="shared" si="36"/>
        <v>1397</v>
      </c>
      <c r="F906" s="286" t="e">
        <f t="shared" si="35"/>
        <v>#DIV/0!</v>
      </c>
    </row>
    <row r="907" ht="20.1" hidden="1" customHeight="1" spans="1:6">
      <c r="A907" s="294" t="s">
        <v>806</v>
      </c>
      <c r="B907" s="288">
        <v>20266</v>
      </c>
      <c r="C907" s="289">
        <v>86</v>
      </c>
      <c r="D907" s="289"/>
      <c r="E907" s="286">
        <f t="shared" si="36"/>
        <v>86</v>
      </c>
      <c r="F907" s="286" t="e">
        <f t="shared" si="35"/>
        <v>#DIV/0!</v>
      </c>
    </row>
    <row r="908" ht="20.1" hidden="1" customHeight="1" spans="1:6">
      <c r="A908" s="294" t="s">
        <v>807</v>
      </c>
      <c r="B908" s="288">
        <v>1800</v>
      </c>
      <c r="C908" s="289"/>
      <c r="D908" s="289"/>
      <c r="E908" s="286"/>
      <c r="F908" s="286"/>
    </row>
    <row r="909" ht="20.1" hidden="1" customHeight="1" spans="1:6">
      <c r="A909" s="294" t="s">
        <v>1492</v>
      </c>
      <c r="B909" s="288">
        <v>27845</v>
      </c>
      <c r="C909" s="289"/>
      <c r="D909" s="289"/>
      <c r="E909" s="286"/>
      <c r="F909" s="286"/>
    </row>
    <row r="910" ht="20.1" hidden="1" customHeight="1" spans="1:6">
      <c r="A910" s="294" t="s">
        <v>1493</v>
      </c>
      <c r="B910" s="288">
        <v>70001</v>
      </c>
      <c r="C910" s="289">
        <v>361</v>
      </c>
      <c r="D910" s="289"/>
      <c r="E910" s="286">
        <f t="shared" si="36"/>
        <v>361</v>
      </c>
      <c r="F910" s="286" t="e">
        <f t="shared" si="35"/>
        <v>#DIV/0!</v>
      </c>
    </row>
    <row r="911" ht="20.1" hidden="1" customHeight="1" spans="1:6">
      <c r="A911" s="294" t="s">
        <v>1494</v>
      </c>
      <c r="B911" s="288">
        <v>10717</v>
      </c>
      <c r="C911" s="289"/>
      <c r="D911" s="289"/>
      <c r="E911" s="286"/>
      <c r="F911" s="286"/>
    </row>
    <row r="912" ht="20.1" hidden="1" customHeight="1" spans="1:6">
      <c r="A912" s="294" t="s">
        <v>1495</v>
      </c>
      <c r="B912" s="288">
        <v>3712</v>
      </c>
      <c r="C912" s="289"/>
      <c r="D912" s="289"/>
      <c r="E912" s="286"/>
      <c r="F912" s="286"/>
    </row>
    <row r="913" ht="20.1" hidden="1" customHeight="1" spans="1:6">
      <c r="A913" s="294" t="s">
        <v>1496</v>
      </c>
      <c r="B913" s="288">
        <v>653</v>
      </c>
      <c r="C913" s="289"/>
      <c r="D913" s="289"/>
      <c r="E913" s="286"/>
      <c r="F913" s="286"/>
    </row>
    <row r="914" ht="20.1" hidden="1" customHeight="1" spans="1:6">
      <c r="A914" s="294" t="s">
        <v>1497</v>
      </c>
      <c r="B914" s="288">
        <v>144065</v>
      </c>
      <c r="C914" s="289">
        <v>1045</v>
      </c>
      <c r="D914" s="289"/>
      <c r="E914" s="286">
        <f t="shared" si="36"/>
        <v>1045</v>
      </c>
      <c r="F914" s="286" t="e">
        <f t="shared" si="35"/>
        <v>#DIV/0!</v>
      </c>
    </row>
    <row r="915" ht="20.1" hidden="1" customHeight="1" spans="1:6">
      <c r="A915" s="294" t="s">
        <v>1498</v>
      </c>
      <c r="B915" s="288">
        <v>6478</v>
      </c>
      <c r="C915" s="289">
        <v>5</v>
      </c>
      <c r="D915" s="289"/>
      <c r="E915" s="286">
        <f t="shared" si="36"/>
        <v>5</v>
      </c>
      <c r="F915" s="286" t="e">
        <f t="shared" si="35"/>
        <v>#DIV/0!</v>
      </c>
    </row>
    <row r="916" ht="20.1" hidden="1" customHeight="1" spans="1:6">
      <c r="A916" s="294" t="s">
        <v>1499</v>
      </c>
      <c r="B916" s="288">
        <v>1308</v>
      </c>
      <c r="C916" s="289">
        <v>5</v>
      </c>
      <c r="D916" s="289"/>
      <c r="E916" s="286">
        <f t="shared" si="36"/>
        <v>5</v>
      </c>
      <c r="F916" s="286" t="e">
        <f t="shared" si="35"/>
        <v>#DIV/0!</v>
      </c>
    </row>
    <row r="917" ht="20.1" hidden="1" customHeight="1" spans="1:6">
      <c r="A917" s="294" t="s">
        <v>1500</v>
      </c>
      <c r="B917" s="288">
        <v>8092</v>
      </c>
      <c r="C917" s="289"/>
      <c r="D917" s="289"/>
      <c r="E917" s="286"/>
      <c r="F917" s="286"/>
    </row>
    <row r="918" ht="20.1" hidden="1" customHeight="1" spans="1:6">
      <c r="A918" s="294" t="s">
        <v>1501</v>
      </c>
      <c r="B918" s="288">
        <v>9604</v>
      </c>
      <c r="C918" s="289">
        <v>205</v>
      </c>
      <c r="D918" s="289"/>
      <c r="E918" s="286">
        <f t="shared" si="36"/>
        <v>205</v>
      </c>
      <c r="F918" s="286" t="e">
        <f t="shared" si="35"/>
        <v>#DIV/0!</v>
      </c>
    </row>
    <row r="919" ht="20.1" hidden="1" customHeight="1" spans="1:6">
      <c r="A919" s="294" t="s">
        <v>1502</v>
      </c>
      <c r="B919" s="288">
        <v>863</v>
      </c>
      <c r="C919" s="289"/>
      <c r="D919" s="289"/>
      <c r="E919" s="286"/>
      <c r="F919" s="286"/>
    </row>
    <row r="920" ht="20.1" hidden="1" customHeight="1" spans="1:6">
      <c r="A920" s="294" t="s">
        <v>1503</v>
      </c>
      <c r="B920" s="288">
        <v>80</v>
      </c>
      <c r="C920" s="289"/>
      <c r="D920" s="289"/>
      <c r="E920" s="286"/>
      <c r="F920" s="286"/>
    </row>
    <row r="921" ht="20.1" hidden="1" customHeight="1" spans="1:6">
      <c r="A921" s="294" t="s">
        <v>1504</v>
      </c>
      <c r="B921" s="288">
        <v>151</v>
      </c>
      <c r="C921" s="289"/>
      <c r="D921" s="289"/>
      <c r="E921" s="286"/>
      <c r="F921" s="286"/>
    </row>
    <row r="922" ht="20.1" hidden="1" customHeight="1" spans="1:6">
      <c r="A922" s="294" t="s">
        <v>1505</v>
      </c>
      <c r="B922" s="288">
        <v>600</v>
      </c>
      <c r="C922" s="289"/>
      <c r="D922" s="289"/>
      <c r="E922" s="286"/>
      <c r="F922" s="286"/>
    </row>
    <row r="923" ht="20.1" hidden="1" customHeight="1" spans="1:6">
      <c r="A923" s="294" t="s">
        <v>1506</v>
      </c>
      <c r="B923" s="288">
        <v>95</v>
      </c>
      <c r="C923" s="289"/>
      <c r="D923" s="289"/>
      <c r="E923" s="286"/>
      <c r="F923" s="286"/>
    </row>
    <row r="924" ht="20.1" hidden="1" customHeight="1" spans="1:6">
      <c r="A924" s="294" t="s">
        <v>1507</v>
      </c>
      <c r="B924" s="288">
        <v>4111</v>
      </c>
      <c r="C924" s="289">
        <v>31</v>
      </c>
      <c r="D924" s="289"/>
      <c r="E924" s="286">
        <f t="shared" si="36"/>
        <v>31</v>
      </c>
      <c r="F924" s="286" t="e">
        <f t="shared" si="35"/>
        <v>#DIV/0!</v>
      </c>
    </row>
    <row r="925" ht="20.1" hidden="1" customHeight="1" spans="1:6">
      <c r="A925" s="294" t="s">
        <v>1508</v>
      </c>
      <c r="B925" s="288">
        <v>452</v>
      </c>
      <c r="C925" s="289"/>
      <c r="D925" s="289"/>
      <c r="E925" s="286"/>
      <c r="F925" s="286"/>
    </row>
    <row r="926" ht="20.1" hidden="1" customHeight="1" spans="1:6">
      <c r="A926" s="294" t="s">
        <v>1509</v>
      </c>
      <c r="B926" s="288">
        <v>91</v>
      </c>
      <c r="C926" s="289"/>
      <c r="D926" s="289"/>
      <c r="E926" s="286"/>
      <c r="F926" s="286"/>
    </row>
    <row r="927" ht="20.1" hidden="1" customHeight="1" spans="1:6">
      <c r="A927" s="294" t="s">
        <v>1510</v>
      </c>
      <c r="B927" s="288">
        <v>5</v>
      </c>
      <c r="C927" s="289"/>
      <c r="D927" s="289"/>
      <c r="E927" s="286"/>
      <c r="F927" s="286"/>
    </row>
    <row r="928" ht="20.1" hidden="1" customHeight="1" spans="1:6">
      <c r="A928" s="294" t="s">
        <v>1511</v>
      </c>
      <c r="B928" s="288">
        <v>69</v>
      </c>
      <c r="C928" s="289"/>
      <c r="D928" s="289"/>
      <c r="E928" s="286"/>
      <c r="F928" s="286"/>
    </row>
    <row r="929" ht="20.1" hidden="1" customHeight="1" spans="1:6">
      <c r="A929" s="294" t="s">
        <v>1512</v>
      </c>
      <c r="B929" s="288">
        <v>4035</v>
      </c>
      <c r="C929" s="289"/>
      <c r="D929" s="289"/>
      <c r="E929" s="286"/>
      <c r="F929" s="286"/>
    </row>
    <row r="930" ht="20.1" hidden="1" customHeight="1" spans="1:6">
      <c r="A930" s="294" t="s">
        <v>1513</v>
      </c>
      <c r="B930" s="288">
        <v>32314</v>
      </c>
      <c r="C930" s="289"/>
      <c r="D930" s="289"/>
      <c r="E930" s="286"/>
      <c r="F930" s="286"/>
    </row>
    <row r="931" ht="20.1" hidden="1" customHeight="1" spans="1:6">
      <c r="A931" s="294" t="s">
        <v>1514</v>
      </c>
      <c r="B931" s="288">
        <v>10876</v>
      </c>
      <c r="C931" s="289">
        <v>56</v>
      </c>
      <c r="D931" s="289"/>
      <c r="E931" s="286">
        <f t="shared" si="36"/>
        <v>56</v>
      </c>
      <c r="F931" s="286" t="e">
        <f t="shared" si="35"/>
        <v>#DIV/0!</v>
      </c>
    </row>
    <row r="932" ht="20.1" hidden="1" customHeight="1" spans="1:6">
      <c r="A932" s="294" t="s">
        <v>1515</v>
      </c>
      <c r="B932" s="288">
        <v>21331</v>
      </c>
      <c r="C932" s="289">
        <v>80</v>
      </c>
      <c r="D932" s="289"/>
      <c r="E932" s="286">
        <f t="shared" si="36"/>
        <v>80</v>
      </c>
      <c r="F932" s="286" t="e">
        <f t="shared" si="35"/>
        <v>#DIV/0!</v>
      </c>
    </row>
    <row r="933" ht="20.1" hidden="1" customHeight="1" spans="1:6">
      <c r="A933" s="294" t="s">
        <v>1516</v>
      </c>
      <c r="B933" s="288">
        <v>70187</v>
      </c>
      <c r="C933" s="289">
        <v>480</v>
      </c>
      <c r="D933" s="289"/>
      <c r="E933" s="286">
        <f t="shared" si="36"/>
        <v>480</v>
      </c>
      <c r="F933" s="286" t="e">
        <f t="shared" si="35"/>
        <v>#DIV/0!</v>
      </c>
    </row>
    <row r="934" ht="20.1" customHeight="1" spans="1:6">
      <c r="A934" s="294" t="s">
        <v>1517</v>
      </c>
      <c r="B934" s="288">
        <v>1481189</v>
      </c>
      <c r="C934" s="289">
        <f>SUM(C935:C960)</f>
        <v>4519</v>
      </c>
      <c r="D934" s="289">
        <f>SUM(D935:D960)</f>
        <v>0</v>
      </c>
      <c r="E934" s="286">
        <f t="shared" si="36"/>
        <v>4519</v>
      </c>
      <c r="F934" s="286" t="e">
        <f t="shared" si="35"/>
        <v>#DIV/0!</v>
      </c>
    </row>
    <row r="935" ht="20.1" hidden="1" customHeight="1" spans="1:6">
      <c r="A935" s="294" t="s">
        <v>805</v>
      </c>
      <c r="B935" s="288">
        <v>97999</v>
      </c>
      <c r="C935" s="289">
        <v>1030</v>
      </c>
      <c r="D935" s="289"/>
      <c r="E935" s="286">
        <f t="shared" si="36"/>
        <v>1030</v>
      </c>
      <c r="F935" s="286" t="e">
        <f t="shared" si="35"/>
        <v>#DIV/0!</v>
      </c>
    </row>
    <row r="936" ht="20.1" hidden="1" customHeight="1" spans="1:6">
      <c r="A936" s="294" t="s">
        <v>806</v>
      </c>
      <c r="B936" s="288">
        <v>16891</v>
      </c>
      <c r="C936" s="289">
        <v>86</v>
      </c>
      <c r="D936" s="289"/>
      <c r="E936" s="286">
        <f t="shared" si="36"/>
        <v>86</v>
      </c>
      <c r="F936" s="286" t="e">
        <f t="shared" si="35"/>
        <v>#DIV/0!</v>
      </c>
    </row>
    <row r="937" ht="20.1" hidden="1" customHeight="1" spans="1:6">
      <c r="A937" s="294" t="s">
        <v>807</v>
      </c>
      <c r="B937" s="288">
        <v>1928</v>
      </c>
      <c r="C937" s="289"/>
      <c r="D937" s="289"/>
      <c r="E937" s="286"/>
      <c r="F937" s="286"/>
    </row>
    <row r="938" ht="20.1" hidden="1" customHeight="1" spans="1:6">
      <c r="A938" s="294" t="s">
        <v>1518</v>
      </c>
      <c r="B938" s="288">
        <v>13710</v>
      </c>
      <c r="C938" s="289"/>
      <c r="D938" s="289"/>
      <c r="E938" s="286"/>
      <c r="F938" s="286"/>
    </row>
    <row r="939" ht="20.1" hidden="1" customHeight="1" spans="1:6">
      <c r="A939" s="294" t="s">
        <v>1519</v>
      </c>
      <c r="B939" s="288">
        <v>559485</v>
      </c>
      <c r="C939" s="289">
        <v>2212</v>
      </c>
      <c r="D939" s="289"/>
      <c r="E939" s="286">
        <f t="shared" si="36"/>
        <v>2212</v>
      </c>
      <c r="F939" s="286" t="e">
        <f t="shared" si="35"/>
        <v>#DIV/0!</v>
      </c>
    </row>
    <row r="940" ht="20.1" hidden="1" customHeight="1" spans="1:6">
      <c r="A940" s="294" t="s">
        <v>1520</v>
      </c>
      <c r="B940" s="288">
        <v>30282</v>
      </c>
      <c r="C940" s="289">
        <v>10</v>
      </c>
      <c r="D940" s="289"/>
      <c r="E940" s="286">
        <f t="shared" si="36"/>
        <v>10</v>
      </c>
      <c r="F940" s="286" t="e">
        <f t="shared" si="35"/>
        <v>#DIV/0!</v>
      </c>
    </row>
    <row r="941" ht="20.1" hidden="1" customHeight="1" spans="1:6">
      <c r="A941" s="294" t="s">
        <v>1521</v>
      </c>
      <c r="B941" s="288">
        <v>0</v>
      </c>
      <c r="C941" s="289">
        <v>0</v>
      </c>
      <c r="D941" s="289"/>
      <c r="E941" s="286">
        <f t="shared" si="36"/>
        <v>0</v>
      </c>
      <c r="F941" s="286" t="e">
        <f t="shared" si="35"/>
        <v>#DIV/0!</v>
      </c>
    </row>
    <row r="942" ht="20.1" hidden="1" customHeight="1" spans="1:6">
      <c r="A942" s="294" t="s">
        <v>1522</v>
      </c>
      <c r="B942" s="288">
        <v>14985</v>
      </c>
      <c r="C942" s="289"/>
      <c r="D942" s="289"/>
      <c r="E942" s="286"/>
      <c r="F942" s="286"/>
    </row>
    <row r="943" ht="20.1" hidden="1" customHeight="1" spans="1:6">
      <c r="A943" s="294" t="s">
        <v>1523</v>
      </c>
      <c r="B943" s="288">
        <v>1474</v>
      </c>
      <c r="C943" s="289"/>
      <c r="D943" s="289"/>
      <c r="E943" s="286"/>
      <c r="F943" s="286"/>
    </row>
    <row r="944" ht="20.1" hidden="1" customHeight="1" spans="1:6">
      <c r="A944" s="294" t="s">
        <v>1524</v>
      </c>
      <c r="B944" s="288">
        <v>27325</v>
      </c>
      <c r="C944" s="289">
        <v>206</v>
      </c>
      <c r="D944" s="289"/>
      <c r="E944" s="286">
        <f t="shared" si="36"/>
        <v>206</v>
      </c>
      <c r="F944" s="286" t="e">
        <f t="shared" si="35"/>
        <v>#DIV/0!</v>
      </c>
    </row>
    <row r="945" ht="20.1" hidden="1" customHeight="1" spans="1:6">
      <c r="A945" s="294" t="s">
        <v>1525</v>
      </c>
      <c r="B945" s="288">
        <v>5559</v>
      </c>
      <c r="C945" s="289"/>
      <c r="D945" s="289"/>
      <c r="E945" s="286"/>
      <c r="F945" s="286"/>
    </row>
    <row r="946" ht="20.1" hidden="1" customHeight="1" spans="1:6">
      <c r="A946" s="294" t="s">
        <v>1526</v>
      </c>
      <c r="B946" s="288">
        <v>1907</v>
      </c>
      <c r="C946" s="289"/>
      <c r="D946" s="289"/>
      <c r="E946" s="286"/>
      <c r="F946" s="286"/>
    </row>
    <row r="947" ht="20.1" hidden="1" customHeight="1" spans="1:6">
      <c r="A947" s="294" t="s">
        <v>1527</v>
      </c>
      <c r="B947" s="288">
        <v>11923</v>
      </c>
      <c r="C947" s="289">
        <v>3</v>
      </c>
      <c r="D947" s="289"/>
      <c r="E947" s="286">
        <f t="shared" si="36"/>
        <v>3</v>
      </c>
      <c r="F947" s="286" t="e">
        <f t="shared" si="35"/>
        <v>#DIV/0!</v>
      </c>
    </row>
    <row r="948" ht="20.1" hidden="1" customHeight="1" spans="1:6">
      <c r="A948" s="294" t="s">
        <v>1528</v>
      </c>
      <c r="B948" s="288">
        <v>62439</v>
      </c>
      <c r="C948" s="289">
        <v>552</v>
      </c>
      <c r="D948" s="289"/>
      <c r="E948" s="286">
        <f t="shared" si="36"/>
        <v>552</v>
      </c>
      <c r="F948" s="286" t="e">
        <f t="shared" si="35"/>
        <v>#DIV/0!</v>
      </c>
    </row>
    <row r="949" ht="20.1" hidden="1" customHeight="1" spans="1:6">
      <c r="A949" s="294" t="s">
        <v>1529</v>
      </c>
      <c r="B949" s="288">
        <v>12670</v>
      </c>
      <c r="C949" s="289">
        <v>84</v>
      </c>
      <c r="D949" s="289"/>
      <c r="E949" s="286">
        <f t="shared" si="36"/>
        <v>84</v>
      </c>
      <c r="F949" s="286" t="e">
        <f t="shared" si="35"/>
        <v>#DIV/0!</v>
      </c>
    </row>
    <row r="950" ht="20.1" hidden="1" customHeight="1" spans="1:6">
      <c r="A950" s="294" t="s">
        <v>1530</v>
      </c>
      <c r="B950" s="288">
        <v>180564</v>
      </c>
      <c r="C950" s="289">
        <v>22</v>
      </c>
      <c r="D950" s="289"/>
      <c r="E950" s="286">
        <f t="shared" si="36"/>
        <v>22</v>
      </c>
      <c r="F950" s="286" t="e">
        <f t="shared" si="35"/>
        <v>#DIV/0!</v>
      </c>
    </row>
    <row r="951" ht="20.1" hidden="1" customHeight="1" spans="1:6">
      <c r="A951" s="294" t="s">
        <v>1531</v>
      </c>
      <c r="B951" s="288">
        <v>1329</v>
      </c>
      <c r="C951" s="289"/>
      <c r="D951" s="289"/>
      <c r="E951" s="286"/>
      <c r="F951" s="286"/>
    </row>
    <row r="952" ht="20.1" hidden="1" customHeight="1" spans="1:6">
      <c r="A952" s="294" t="s">
        <v>1532</v>
      </c>
      <c r="B952" s="288">
        <v>0</v>
      </c>
      <c r="C952" s="289">
        <v>0</v>
      </c>
      <c r="D952" s="289"/>
      <c r="E952" s="286">
        <f t="shared" si="36"/>
        <v>0</v>
      </c>
      <c r="F952" s="286" t="e">
        <f t="shared" si="35"/>
        <v>#DIV/0!</v>
      </c>
    </row>
    <row r="953" ht="25.5" hidden="1" customHeight="1" spans="1:6">
      <c r="A953" s="294" t="s">
        <v>1533</v>
      </c>
      <c r="B953" s="288">
        <v>22500</v>
      </c>
      <c r="C953" s="289">
        <v>174</v>
      </c>
      <c r="D953" s="289"/>
      <c r="E953" s="286">
        <f t="shared" si="36"/>
        <v>174</v>
      </c>
      <c r="F953" s="286" t="e">
        <f t="shared" si="35"/>
        <v>#DIV/0!</v>
      </c>
    </row>
    <row r="954" ht="20.1" hidden="1" customHeight="1" spans="1:6">
      <c r="A954" s="294" t="s">
        <v>1534</v>
      </c>
      <c r="B954" s="288">
        <v>196</v>
      </c>
      <c r="C954" s="289"/>
      <c r="D954" s="289"/>
      <c r="E954" s="286"/>
      <c r="F954" s="286"/>
    </row>
    <row r="955" ht="20.1" hidden="1" customHeight="1" spans="1:6">
      <c r="A955" s="294" t="s">
        <v>1535</v>
      </c>
      <c r="B955" s="288">
        <v>16897</v>
      </c>
      <c r="C955" s="289">
        <v>89</v>
      </c>
      <c r="D955" s="289"/>
      <c r="E955" s="286">
        <f t="shared" si="36"/>
        <v>89</v>
      </c>
      <c r="F955" s="286" t="e">
        <f t="shared" ref="F955:F1020" si="37">E955/D955</f>
        <v>#DIV/0!</v>
      </c>
    </row>
    <row r="956" ht="20.1" hidden="1" customHeight="1" spans="1:6">
      <c r="A956" s="294" t="s">
        <v>1536</v>
      </c>
      <c r="B956" s="288">
        <v>32222</v>
      </c>
      <c r="C956" s="289">
        <v>5</v>
      </c>
      <c r="D956" s="289"/>
      <c r="E956" s="286">
        <f t="shared" si="36"/>
        <v>5</v>
      </c>
      <c r="F956" s="286" t="e">
        <f t="shared" si="37"/>
        <v>#DIV/0!</v>
      </c>
    </row>
    <row r="957" ht="20.1" hidden="1" customHeight="1" spans="1:6">
      <c r="A957" s="294" t="s">
        <v>1508</v>
      </c>
      <c r="B957" s="288">
        <v>301</v>
      </c>
      <c r="C957" s="289"/>
      <c r="D957" s="289"/>
      <c r="E957" s="286"/>
      <c r="F957" s="286"/>
    </row>
    <row r="958" ht="20.1" hidden="1" customHeight="1" spans="1:6">
      <c r="A958" s="294" t="s">
        <v>1537</v>
      </c>
      <c r="B958" s="288">
        <v>4336</v>
      </c>
      <c r="C958" s="289">
        <v>10</v>
      </c>
      <c r="D958" s="289"/>
      <c r="E958" s="286">
        <f t="shared" si="36"/>
        <v>10</v>
      </c>
      <c r="F958" s="286" t="e">
        <f t="shared" si="37"/>
        <v>#DIV/0!</v>
      </c>
    </row>
    <row r="959" ht="20.1" hidden="1" customHeight="1" spans="1:6">
      <c r="A959" s="294" t="s">
        <v>1538</v>
      </c>
      <c r="B959" s="288">
        <v>232904</v>
      </c>
      <c r="C959" s="289">
        <v>8</v>
      </c>
      <c r="D959" s="289"/>
      <c r="E959" s="286">
        <f t="shared" si="36"/>
        <v>8</v>
      </c>
      <c r="F959" s="286" t="e">
        <f t="shared" si="37"/>
        <v>#DIV/0!</v>
      </c>
    </row>
    <row r="960" ht="20.1" hidden="1" customHeight="1" spans="1:6">
      <c r="A960" s="294" t="s">
        <v>1539</v>
      </c>
      <c r="B960" s="288">
        <v>131363</v>
      </c>
      <c r="C960" s="289">
        <v>28</v>
      </c>
      <c r="D960" s="289"/>
      <c r="E960" s="286">
        <f t="shared" si="36"/>
        <v>28</v>
      </c>
      <c r="F960" s="286" t="e">
        <f t="shared" si="37"/>
        <v>#DIV/0!</v>
      </c>
    </row>
    <row r="961" ht="20.1" customHeight="1" spans="1:6">
      <c r="A961" s="294" t="s">
        <v>1540</v>
      </c>
      <c r="B961" s="288">
        <v>0</v>
      </c>
      <c r="C961" s="289">
        <v>0</v>
      </c>
      <c r="D961" s="289"/>
      <c r="E961" s="286">
        <f t="shared" si="36"/>
        <v>0</v>
      </c>
      <c r="F961" s="286" t="e">
        <f t="shared" si="37"/>
        <v>#DIV/0!</v>
      </c>
    </row>
    <row r="962" ht="20.1" hidden="1" customHeight="1" spans="1:6">
      <c r="A962" s="294" t="s">
        <v>805</v>
      </c>
      <c r="B962" s="288">
        <v>0</v>
      </c>
      <c r="C962" s="289">
        <v>0</v>
      </c>
      <c r="D962" s="289"/>
      <c r="E962" s="286">
        <f t="shared" ref="E962:E1016" si="38">C962-D962</f>
        <v>0</v>
      </c>
      <c r="F962" s="286" t="e">
        <f t="shared" si="37"/>
        <v>#DIV/0!</v>
      </c>
    </row>
    <row r="963" ht="20.1" hidden="1" customHeight="1" spans="1:6">
      <c r="A963" s="294" t="s">
        <v>806</v>
      </c>
      <c r="B963" s="288">
        <v>0</v>
      </c>
      <c r="C963" s="289">
        <v>0</v>
      </c>
      <c r="D963" s="289"/>
      <c r="E963" s="286">
        <f t="shared" si="38"/>
        <v>0</v>
      </c>
      <c r="F963" s="286" t="e">
        <f t="shared" si="37"/>
        <v>#DIV/0!</v>
      </c>
    </row>
    <row r="964" ht="20.1" hidden="1" customHeight="1" spans="1:6">
      <c r="A964" s="294" t="s">
        <v>807</v>
      </c>
      <c r="B964" s="288">
        <v>0</v>
      </c>
      <c r="C964" s="289">
        <v>0</v>
      </c>
      <c r="D964" s="289"/>
      <c r="E964" s="286">
        <f t="shared" si="38"/>
        <v>0</v>
      </c>
      <c r="F964" s="286" t="e">
        <f t="shared" si="37"/>
        <v>#DIV/0!</v>
      </c>
    </row>
    <row r="965" ht="20.1" hidden="1" customHeight="1" spans="1:6">
      <c r="A965" s="294" t="s">
        <v>1541</v>
      </c>
      <c r="B965" s="288">
        <v>0</v>
      </c>
      <c r="C965" s="289">
        <v>0</v>
      </c>
      <c r="D965" s="289"/>
      <c r="E965" s="286">
        <f t="shared" si="38"/>
        <v>0</v>
      </c>
      <c r="F965" s="286" t="e">
        <f t="shared" si="37"/>
        <v>#DIV/0!</v>
      </c>
    </row>
    <row r="966" ht="20.1" hidden="1" customHeight="1" spans="1:6">
      <c r="A966" s="294" t="s">
        <v>1542</v>
      </c>
      <c r="B966" s="288">
        <v>0</v>
      </c>
      <c r="C966" s="289">
        <v>0</v>
      </c>
      <c r="D966" s="289"/>
      <c r="E966" s="286">
        <f t="shared" si="38"/>
        <v>0</v>
      </c>
      <c r="F966" s="286" t="e">
        <f t="shared" si="37"/>
        <v>#DIV/0!</v>
      </c>
    </row>
    <row r="967" ht="20.1" hidden="1" customHeight="1" spans="1:6">
      <c r="A967" s="294" t="s">
        <v>1543</v>
      </c>
      <c r="B967" s="288">
        <v>0</v>
      </c>
      <c r="C967" s="289">
        <v>0</v>
      </c>
      <c r="D967" s="289"/>
      <c r="E967" s="286">
        <f t="shared" si="38"/>
        <v>0</v>
      </c>
      <c r="F967" s="286" t="e">
        <f t="shared" si="37"/>
        <v>#DIV/0!</v>
      </c>
    </row>
    <row r="968" ht="20.1" hidden="1" customHeight="1" spans="1:6">
      <c r="A968" s="294" t="s">
        <v>1544</v>
      </c>
      <c r="B968" s="288">
        <v>0</v>
      </c>
      <c r="C968" s="289">
        <v>0</v>
      </c>
      <c r="D968" s="289"/>
      <c r="E968" s="286">
        <f t="shared" si="38"/>
        <v>0</v>
      </c>
      <c r="F968" s="286" t="e">
        <f t="shared" si="37"/>
        <v>#DIV/0!</v>
      </c>
    </row>
    <row r="969" ht="20.1" hidden="1" customHeight="1" spans="1:6">
      <c r="A969" s="294" t="s">
        <v>1545</v>
      </c>
      <c r="B969" s="288">
        <v>0</v>
      </c>
      <c r="C969" s="289">
        <v>0</v>
      </c>
      <c r="D969" s="289"/>
      <c r="E969" s="286">
        <f t="shared" si="38"/>
        <v>0</v>
      </c>
      <c r="F969" s="286" t="e">
        <f t="shared" si="37"/>
        <v>#DIV/0!</v>
      </c>
    </row>
    <row r="970" ht="20.1" hidden="1" customHeight="1" spans="1:6">
      <c r="A970" s="294" t="s">
        <v>1546</v>
      </c>
      <c r="B970" s="288">
        <v>0</v>
      </c>
      <c r="C970" s="289">
        <v>0</v>
      </c>
      <c r="D970" s="289"/>
      <c r="E970" s="286">
        <f t="shared" si="38"/>
        <v>0</v>
      </c>
      <c r="F970" s="286" t="e">
        <f t="shared" si="37"/>
        <v>#DIV/0!</v>
      </c>
    </row>
    <row r="971" ht="20.1" hidden="1" customHeight="1" spans="1:6">
      <c r="A971" s="294" t="s">
        <v>1547</v>
      </c>
      <c r="B971" s="288">
        <v>0</v>
      </c>
      <c r="C971" s="289">
        <v>0</v>
      </c>
      <c r="D971" s="289"/>
      <c r="E971" s="286">
        <f t="shared" si="38"/>
        <v>0</v>
      </c>
      <c r="F971" s="286" t="e">
        <f t="shared" si="37"/>
        <v>#DIV/0!</v>
      </c>
    </row>
    <row r="972" ht="20.1" customHeight="1" spans="1:6">
      <c r="A972" s="294" t="s">
        <v>1548</v>
      </c>
      <c r="B972" s="288">
        <v>272054</v>
      </c>
      <c r="C972" s="289">
        <f>SUM(C973:C982)</f>
        <v>4375</v>
      </c>
      <c r="D972" s="289">
        <f>SUM(D973:D982)</f>
        <v>0</v>
      </c>
      <c r="E972" s="286">
        <f t="shared" si="38"/>
        <v>4375</v>
      </c>
      <c r="F972" s="286" t="e">
        <f t="shared" si="37"/>
        <v>#DIV/0!</v>
      </c>
    </row>
    <row r="973" ht="20.1" hidden="1" customHeight="1" spans="1:6">
      <c r="A973" s="294" t="s">
        <v>805</v>
      </c>
      <c r="B973" s="288">
        <v>5498</v>
      </c>
      <c r="C973" s="289">
        <v>72</v>
      </c>
      <c r="D973" s="289"/>
      <c r="E973" s="286">
        <f t="shared" si="38"/>
        <v>72</v>
      </c>
      <c r="F973" s="286" t="e">
        <f t="shared" si="37"/>
        <v>#DIV/0!</v>
      </c>
    </row>
    <row r="974" ht="20.1" hidden="1" customHeight="1" spans="1:6">
      <c r="A974" s="294" t="s">
        <v>806</v>
      </c>
      <c r="B974" s="288">
        <v>11016</v>
      </c>
      <c r="C974" s="289">
        <v>255</v>
      </c>
      <c r="D974" s="289"/>
      <c r="E974" s="286">
        <f t="shared" si="38"/>
        <v>255</v>
      </c>
      <c r="F974" s="286" t="e">
        <f t="shared" si="37"/>
        <v>#DIV/0!</v>
      </c>
    </row>
    <row r="975" ht="20.1" hidden="1" customHeight="1" spans="1:6">
      <c r="A975" s="294" t="s">
        <v>807</v>
      </c>
      <c r="B975" s="288">
        <v>530</v>
      </c>
      <c r="C975" s="289"/>
      <c r="D975" s="289"/>
      <c r="E975" s="286"/>
      <c r="F975" s="286"/>
    </row>
    <row r="976" ht="20.1" hidden="1" customHeight="1" spans="1:6">
      <c r="A976" s="294" t="s">
        <v>1549</v>
      </c>
      <c r="B976" s="288">
        <v>109104</v>
      </c>
      <c r="C976" s="289">
        <v>1247</v>
      </c>
      <c r="D976" s="289"/>
      <c r="E976" s="286">
        <f t="shared" si="38"/>
        <v>1247</v>
      </c>
      <c r="F976" s="286" t="e">
        <f t="shared" si="37"/>
        <v>#DIV/0!</v>
      </c>
    </row>
    <row r="977" ht="20.1" hidden="1" customHeight="1" spans="1:6">
      <c r="A977" s="294" t="s">
        <v>1550</v>
      </c>
      <c r="B977" s="288">
        <v>76555</v>
      </c>
      <c r="C977" s="289">
        <v>2400</v>
      </c>
      <c r="D977" s="289"/>
      <c r="E977" s="286">
        <f t="shared" si="38"/>
        <v>2400</v>
      </c>
      <c r="F977" s="286" t="e">
        <f t="shared" si="37"/>
        <v>#DIV/0!</v>
      </c>
    </row>
    <row r="978" ht="20.1" hidden="1" customHeight="1" spans="1:6">
      <c r="A978" s="294" t="s">
        <v>1551</v>
      </c>
      <c r="B978" s="288">
        <v>2412</v>
      </c>
      <c r="C978" s="289">
        <v>4</v>
      </c>
      <c r="D978" s="289"/>
      <c r="E978" s="286">
        <f t="shared" si="38"/>
        <v>4</v>
      </c>
      <c r="F978" s="286" t="e">
        <f t="shared" si="37"/>
        <v>#DIV/0!</v>
      </c>
    </row>
    <row r="979" ht="20.1" hidden="1" customHeight="1" spans="1:6">
      <c r="A979" s="294" t="s">
        <v>1552</v>
      </c>
      <c r="B979" s="288">
        <v>476</v>
      </c>
      <c r="C979" s="289">
        <v>100</v>
      </c>
      <c r="D979" s="289"/>
      <c r="E979" s="286">
        <f t="shared" si="38"/>
        <v>100</v>
      </c>
      <c r="F979" s="286" t="e">
        <f t="shared" si="37"/>
        <v>#DIV/0!</v>
      </c>
    </row>
    <row r="980" ht="20.1" hidden="1" customHeight="1" spans="1:6">
      <c r="A980" s="294" t="s">
        <v>1553</v>
      </c>
      <c r="B980" s="288">
        <v>0</v>
      </c>
      <c r="C980" s="289">
        <v>0</v>
      </c>
      <c r="D980" s="289"/>
      <c r="E980" s="286">
        <f t="shared" si="38"/>
        <v>0</v>
      </c>
      <c r="F980" s="286" t="e">
        <f t="shared" si="37"/>
        <v>#DIV/0!</v>
      </c>
    </row>
    <row r="981" ht="20.1" hidden="1" customHeight="1" spans="1:6">
      <c r="A981" s="294" t="s">
        <v>1554</v>
      </c>
      <c r="B981" s="288">
        <v>215</v>
      </c>
      <c r="C981" s="289"/>
      <c r="D981" s="289"/>
      <c r="E981" s="286"/>
      <c r="F981" s="286"/>
    </row>
    <row r="982" ht="20.1" hidden="1" customHeight="1" spans="1:6">
      <c r="A982" s="294" t="s">
        <v>1555</v>
      </c>
      <c r="B982" s="288">
        <v>66248</v>
      </c>
      <c r="C982" s="289">
        <v>297</v>
      </c>
      <c r="D982" s="289"/>
      <c r="E982" s="286">
        <f t="shared" si="38"/>
        <v>297</v>
      </c>
      <c r="F982" s="286" t="e">
        <f t="shared" si="37"/>
        <v>#DIV/0!</v>
      </c>
    </row>
    <row r="983" ht="20.1" customHeight="1" spans="1:6">
      <c r="A983" s="294" t="s">
        <v>1556</v>
      </c>
      <c r="B983" s="288">
        <v>254399</v>
      </c>
      <c r="C983" s="289">
        <f>SUM(C984:C986)</f>
        <v>2092</v>
      </c>
      <c r="D983" s="289">
        <f>SUM(D984:D986)</f>
        <v>0</v>
      </c>
      <c r="E983" s="286">
        <f t="shared" si="38"/>
        <v>2092</v>
      </c>
      <c r="F983" s="286" t="e">
        <f t="shared" si="37"/>
        <v>#DIV/0!</v>
      </c>
    </row>
    <row r="984" ht="20.1" hidden="1" customHeight="1" spans="1:6">
      <c r="A984" s="294" t="s">
        <v>1127</v>
      </c>
      <c r="B984" s="288">
        <v>11333</v>
      </c>
      <c r="C984" s="289">
        <v>129</v>
      </c>
      <c r="D984" s="289"/>
      <c r="E984" s="286">
        <f t="shared" si="38"/>
        <v>129</v>
      </c>
      <c r="F984" s="286" t="e">
        <f t="shared" si="37"/>
        <v>#DIV/0!</v>
      </c>
    </row>
    <row r="985" ht="20.1" hidden="1" customHeight="1" spans="1:6">
      <c r="A985" s="294" t="s">
        <v>1557</v>
      </c>
      <c r="B985" s="288">
        <v>174880</v>
      </c>
      <c r="C985" s="289">
        <v>1403</v>
      </c>
      <c r="D985" s="289"/>
      <c r="E985" s="286">
        <f t="shared" si="38"/>
        <v>1403</v>
      </c>
      <c r="F985" s="286" t="e">
        <f t="shared" si="37"/>
        <v>#DIV/0!</v>
      </c>
    </row>
    <row r="986" ht="20.1" hidden="1" customHeight="1" spans="1:6">
      <c r="A986" s="294" t="s">
        <v>1558</v>
      </c>
      <c r="B986" s="288">
        <v>54021</v>
      </c>
      <c r="C986" s="289">
        <v>560</v>
      </c>
      <c r="D986" s="289"/>
      <c r="E986" s="286">
        <f t="shared" si="38"/>
        <v>560</v>
      </c>
      <c r="F986" s="286" t="e">
        <f t="shared" si="37"/>
        <v>#DIV/0!</v>
      </c>
    </row>
    <row r="987" ht="20.1" hidden="1" customHeight="1" spans="1:6">
      <c r="A987" s="294" t="s">
        <v>1559</v>
      </c>
      <c r="B987" s="288">
        <v>41</v>
      </c>
      <c r="C987" s="289">
        <v>0</v>
      </c>
      <c r="D987" s="289"/>
      <c r="E987" s="286">
        <f t="shared" si="38"/>
        <v>0</v>
      </c>
      <c r="F987" s="286" t="e">
        <f t="shared" si="37"/>
        <v>#DIV/0!</v>
      </c>
    </row>
    <row r="988" ht="20.1" hidden="1" customHeight="1" spans="1:6">
      <c r="A988" s="294" t="s">
        <v>1560</v>
      </c>
      <c r="B988" s="288">
        <v>14124</v>
      </c>
      <c r="C988" s="289"/>
      <c r="D988" s="289"/>
      <c r="E988" s="286"/>
      <c r="F988" s="286"/>
    </row>
    <row r="989" ht="20.1" customHeight="1" spans="1:6">
      <c r="A989" s="294" t="s">
        <v>1561</v>
      </c>
      <c r="B989" s="288">
        <v>668968</v>
      </c>
      <c r="C989" s="289">
        <f>SUM(C990:C995)</f>
        <v>4620</v>
      </c>
      <c r="D989" s="289">
        <f>SUM(D990:D995)</f>
        <v>0</v>
      </c>
      <c r="E989" s="286">
        <f t="shared" si="38"/>
        <v>4620</v>
      </c>
      <c r="F989" s="286" t="e">
        <f t="shared" si="37"/>
        <v>#DIV/0!</v>
      </c>
    </row>
    <row r="990" ht="20.1" hidden="1" customHeight="1" spans="1:6">
      <c r="A990" s="294" t="s">
        <v>1562</v>
      </c>
      <c r="B990" s="288">
        <v>339575</v>
      </c>
      <c r="C990" s="289">
        <v>1177</v>
      </c>
      <c r="D990" s="289"/>
      <c r="E990" s="286">
        <f t="shared" si="38"/>
        <v>1177</v>
      </c>
      <c r="F990" s="286" t="e">
        <f t="shared" si="37"/>
        <v>#DIV/0!</v>
      </c>
    </row>
    <row r="991" ht="20.1" hidden="1" customHeight="1" spans="1:6">
      <c r="A991" s="294" t="s">
        <v>1563</v>
      </c>
      <c r="B991" s="288">
        <v>9061</v>
      </c>
      <c r="C991" s="289"/>
      <c r="D991" s="289"/>
      <c r="E991" s="286"/>
      <c r="F991" s="286"/>
    </row>
    <row r="992" ht="20.1" hidden="1" customHeight="1" spans="1:6">
      <c r="A992" s="294" t="s">
        <v>1564</v>
      </c>
      <c r="B992" s="288">
        <v>298453</v>
      </c>
      <c r="C992" s="289">
        <v>1893</v>
      </c>
      <c r="D992" s="289"/>
      <c r="E992" s="286">
        <f t="shared" si="38"/>
        <v>1893</v>
      </c>
      <c r="F992" s="286" t="e">
        <f t="shared" si="37"/>
        <v>#DIV/0!</v>
      </c>
    </row>
    <row r="993" ht="20.1" hidden="1" customHeight="1" spans="1:6">
      <c r="A993" s="294" t="s">
        <v>1565</v>
      </c>
      <c r="B993" s="288">
        <v>2325</v>
      </c>
      <c r="C993" s="289">
        <v>49</v>
      </c>
      <c r="D993" s="289"/>
      <c r="E993" s="286">
        <f t="shared" si="38"/>
        <v>49</v>
      </c>
      <c r="F993" s="286" t="e">
        <f t="shared" si="37"/>
        <v>#DIV/0!</v>
      </c>
    </row>
    <row r="994" ht="20.1" hidden="1" customHeight="1" spans="1:6">
      <c r="A994" s="294" t="s">
        <v>1566</v>
      </c>
      <c r="B994" s="288">
        <v>4410</v>
      </c>
      <c r="C994" s="289">
        <v>1500</v>
      </c>
      <c r="D994" s="289"/>
      <c r="E994" s="286">
        <f t="shared" si="38"/>
        <v>1500</v>
      </c>
      <c r="F994" s="286" t="e">
        <f t="shared" si="37"/>
        <v>#DIV/0!</v>
      </c>
    </row>
    <row r="995" ht="20.1" hidden="1" customHeight="1" spans="1:6">
      <c r="A995" s="294" t="s">
        <v>1567</v>
      </c>
      <c r="B995" s="288">
        <v>15144</v>
      </c>
      <c r="C995" s="289">
        <v>1</v>
      </c>
      <c r="D995" s="289"/>
      <c r="E995" s="286">
        <f t="shared" si="38"/>
        <v>1</v>
      </c>
      <c r="F995" s="286" t="e">
        <f t="shared" si="37"/>
        <v>#DIV/0!</v>
      </c>
    </row>
    <row r="996" ht="20.1" customHeight="1" spans="1:6">
      <c r="A996" s="303" t="s">
        <v>1568</v>
      </c>
      <c r="B996" s="288">
        <v>20222</v>
      </c>
      <c r="C996" s="289">
        <f>SUM(C997:C999)</f>
        <v>291</v>
      </c>
      <c r="D996" s="289">
        <f>SUM(D997:D999)</f>
        <v>0</v>
      </c>
      <c r="E996" s="286">
        <f t="shared" si="38"/>
        <v>291</v>
      </c>
      <c r="F996" s="286" t="e">
        <f t="shared" si="37"/>
        <v>#DIV/0!</v>
      </c>
    </row>
    <row r="997" ht="20.1" hidden="1" customHeight="1" spans="1:6">
      <c r="A997" s="294" t="s">
        <v>1569</v>
      </c>
      <c r="B997" s="288">
        <v>7097</v>
      </c>
      <c r="C997" s="289"/>
      <c r="D997" s="289"/>
      <c r="E997" s="286"/>
      <c r="F997" s="286"/>
    </row>
    <row r="998" ht="20.1" hidden="1" customHeight="1" spans="1:6">
      <c r="A998" s="294" t="s">
        <v>1570</v>
      </c>
      <c r="B998" s="288">
        <v>10928</v>
      </c>
      <c r="C998" s="289">
        <v>73</v>
      </c>
      <c r="D998" s="289"/>
      <c r="E998" s="286">
        <f t="shared" si="38"/>
        <v>73</v>
      </c>
      <c r="F998" s="286" t="e">
        <f t="shared" si="37"/>
        <v>#DIV/0!</v>
      </c>
    </row>
    <row r="999" ht="20.1" hidden="1" customHeight="1" spans="1:6">
      <c r="A999" s="294" t="s">
        <v>1571</v>
      </c>
      <c r="B999" s="288">
        <v>2197</v>
      </c>
      <c r="C999" s="289">
        <v>218</v>
      </c>
      <c r="D999" s="289"/>
      <c r="E999" s="286">
        <f t="shared" si="38"/>
        <v>218</v>
      </c>
      <c r="F999" s="286" t="e">
        <f t="shared" si="37"/>
        <v>#DIV/0!</v>
      </c>
    </row>
    <row r="1000" ht="20.1" customHeight="1" spans="1:6">
      <c r="A1000" s="294" t="s">
        <v>1572</v>
      </c>
      <c r="B1000" s="288"/>
      <c r="C1000" s="289">
        <f>SUM(C1001:C1003)</f>
        <v>31</v>
      </c>
      <c r="D1000" s="289">
        <f>SUM(D1001:D1003)</f>
        <v>0</v>
      </c>
      <c r="E1000" s="286"/>
      <c r="F1000" s="286"/>
    </row>
    <row r="1001" ht="20.1" hidden="1" customHeight="1" spans="1:6">
      <c r="A1001" s="294" t="s">
        <v>1573</v>
      </c>
      <c r="B1001" s="288"/>
      <c r="C1001" s="289">
        <v>31</v>
      </c>
      <c r="D1001" s="289"/>
      <c r="E1001" s="286"/>
      <c r="F1001" s="286"/>
    </row>
    <row r="1002" ht="19.5" hidden="1" customHeight="1" spans="1:6">
      <c r="A1002" s="294" t="s">
        <v>1574</v>
      </c>
      <c r="B1002" s="288"/>
      <c r="C1002" s="289"/>
      <c r="D1002" s="289"/>
      <c r="E1002" s="286"/>
      <c r="F1002" s="286"/>
    </row>
    <row r="1003" ht="19.5" hidden="1" customHeight="1" spans="1:6">
      <c r="A1003" s="294" t="s">
        <v>1575</v>
      </c>
      <c r="B1003" s="288"/>
      <c r="C1003" s="289"/>
      <c r="D1003" s="289"/>
      <c r="E1003" s="286"/>
      <c r="F1003" s="286"/>
    </row>
    <row r="1004" ht="19.5" customHeight="1" spans="1:6">
      <c r="A1004" s="294" t="s">
        <v>1576</v>
      </c>
      <c r="B1004" s="288">
        <v>123032</v>
      </c>
      <c r="C1004" s="289">
        <f>SUM(C1005:C1006)</f>
        <v>219</v>
      </c>
      <c r="D1004" s="289">
        <f>SUM(D1005:D1006)</f>
        <v>0</v>
      </c>
      <c r="E1004" s="286">
        <f t="shared" si="38"/>
        <v>219</v>
      </c>
      <c r="F1004" s="286" t="e">
        <f t="shared" si="37"/>
        <v>#DIV/0!</v>
      </c>
    </row>
    <row r="1005" ht="20.1" hidden="1" customHeight="1" spans="1:6">
      <c r="A1005" s="294" t="s">
        <v>1577</v>
      </c>
      <c r="B1005" s="288">
        <v>824</v>
      </c>
      <c r="C1005" s="289"/>
      <c r="D1005" s="289"/>
      <c r="E1005" s="286"/>
      <c r="F1005" s="286"/>
    </row>
    <row r="1006" ht="20.1" hidden="1" customHeight="1" spans="1:6">
      <c r="A1006" s="294" t="s">
        <v>1578</v>
      </c>
      <c r="B1006" s="288">
        <v>122208</v>
      </c>
      <c r="C1006" s="289">
        <v>219</v>
      </c>
      <c r="D1006" s="289"/>
      <c r="E1006" s="286">
        <f t="shared" si="38"/>
        <v>219</v>
      </c>
      <c r="F1006" s="286" t="e">
        <f t="shared" si="37"/>
        <v>#DIV/0!</v>
      </c>
    </row>
    <row r="1007" ht="20.1" customHeight="1" spans="1:6">
      <c r="A1007" s="295" t="s">
        <v>1579</v>
      </c>
      <c r="B1007" s="288">
        <v>3221643</v>
      </c>
      <c r="C1007" s="289">
        <f>SUM(C1008+C1038+C1047+C1058+C1063+C1070+C1075)</f>
        <v>9176</v>
      </c>
      <c r="D1007" s="289">
        <f>SUM(D1008+D1038+D1047+D1058+D1063+D1070+D1075)</f>
        <v>0</v>
      </c>
      <c r="E1007" s="286">
        <f t="shared" si="38"/>
        <v>9176</v>
      </c>
      <c r="F1007" s="286" t="e">
        <f t="shared" si="37"/>
        <v>#DIV/0!</v>
      </c>
    </row>
    <row r="1008" ht="20.1" customHeight="1" spans="1:6">
      <c r="A1008" s="294" t="s">
        <v>1580</v>
      </c>
      <c r="B1008" s="288">
        <v>1662556</v>
      </c>
      <c r="C1008" s="289">
        <f>SUM(C1009:C1037)</f>
        <v>6427</v>
      </c>
      <c r="D1008" s="289">
        <f>SUM(D1009:D1037)</f>
        <v>0</v>
      </c>
      <c r="E1008" s="286">
        <f t="shared" si="38"/>
        <v>6427</v>
      </c>
      <c r="F1008" s="286" t="e">
        <f t="shared" si="37"/>
        <v>#DIV/0!</v>
      </c>
    </row>
    <row r="1009" ht="20.1" hidden="1" customHeight="1" spans="1:6">
      <c r="A1009" s="294" t="s">
        <v>805</v>
      </c>
      <c r="B1009" s="288">
        <v>180744</v>
      </c>
      <c r="C1009" s="289">
        <v>1565</v>
      </c>
      <c r="D1009" s="289"/>
      <c r="E1009" s="286">
        <f t="shared" si="38"/>
        <v>1565</v>
      </c>
      <c r="F1009" s="286" t="e">
        <f t="shared" si="37"/>
        <v>#DIV/0!</v>
      </c>
    </row>
    <row r="1010" ht="20.1" hidden="1" customHeight="1" spans="1:6">
      <c r="A1010" s="294" t="s">
        <v>806</v>
      </c>
      <c r="B1010" s="288">
        <v>49480</v>
      </c>
      <c r="C1010" s="289">
        <v>384</v>
      </c>
      <c r="D1010" s="289"/>
      <c r="E1010" s="286">
        <f t="shared" si="38"/>
        <v>384</v>
      </c>
      <c r="F1010" s="286" t="e">
        <f t="shared" si="37"/>
        <v>#DIV/0!</v>
      </c>
    </row>
    <row r="1011" ht="20.1" hidden="1" customHeight="1" spans="1:6">
      <c r="A1011" s="294" t="s">
        <v>807</v>
      </c>
      <c r="B1011" s="288">
        <v>357</v>
      </c>
      <c r="C1011" s="289"/>
      <c r="D1011" s="289"/>
      <c r="E1011" s="286"/>
      <c r="F1011" s="286"/>
    </row>
    <row r="1012" ht="20.1" hidden="1" customHeight="1" spans="1:6">
      <c r="A1012" s="294" t="s">
        <v>1581</v>
      </c>
      <c r="B1012" s="288">
        <v>372682</v>
      </c>
      <c r="C1012" s="289"/>
      <c r="D1012" s="289"/>
      <c r="E1012" s="286"/>
      <c r="F1012" s="286"/>
    </row>
    <row r="1013" ht="20.1" hidden="1" customHeight="1" spans="1:6">
      <c r="A1013" s="294" t="s">
        <v>1582</v>
      </c>
      <c r="B1013" s="288">
        <v>170633</v>
      </c>
      <c r="C1013" s="289">
        <v>415</v>
      </c>
      <c r="D1013" s="289"/>
      <c r="E1013" s="286">
        <f t="shared" si="38"/>
        <v>415</v>
      </c>
      <c r="F1013" s="286" t="e">
        <f t="shared" si="37"/>
        <v>#DIV/0!</v>
      </c>
    </row>
    <row r="1014" ht="20.1" hidden="1" customHeight="1" spans="1:6">
      <c r="A1014" s="294" t="s">
        <v>1583</v>
      </c>
      <c r="B1014" s="288">
        <v>168841</v>
      </c>
      <c r="C1014" s="289">
        <v>3077</v>
      </c>
      <c r="D1014" s="289"/>
      <c r="E1014" s="286">
        <f t="shared" si="38"/>
        <v>3077</v>
      </c>
      <c r="F1014" s="286" t="e">
        <f t="shared" si="37"/>
        <v>#DIV/0!</v>
      </c>
    </row>
    <row r="1015" ht="20.1" hidden="1" customHeight="1" spans="1:6">
      <c r="A1015" s="294" t="s">
        <v>1584</v>
      </c>
      <c r="B1015" s="288">
        <v>7681</v>
      </c>
      <c r="C1015" s="289"/>
      <c r="D1015" s="289"/>
      <c r="E1015" s="286"/>
      <c r="F1015" s="286"/>
    </row>
    <row r="1016" ht="20.1" hidden="1" customHeight="1" spans="1:6">
      <c r="A1016" s="294" t="s">
        <v>1585</v>
      </c>
      <c r="B1016" s="288">
        <v>10708</v>
      </c>
      <c r="C1016" s="289">
        <v>37</v>
      </c>
      <c r="D1016" s="289"/>
      <c r="E1016" s="286">
        <f t="shared" si="38"/>
        <v>37</v>
      </c>
      <c r="F1016" s="286" t="e">
        <f t="shared" si="37"/>
        <v>#DIV/0!</v>
      </c>
    </row>
    <row r="1017" ht="20.1" hidden="1" customHeight="1" spans="1:6">
      <c r="A1017" s="294" t="s">
        <v>1586</v>
      </c>
      <c r="B1017" s="288">
        <v>105</v>
      </c>
      <c r="C1017" s="289"/>
      <c r="D1017" s="289"/>
      <c r="E1017" s="286"/>
      <c r="F1017" s="286"/>
    </row>
    <row r="1018" ht="20.1" hidden="1" customHeight="1" spans="1:6">
      <c r="A1018" s="294" t="s">
        <v>1587</v>
      </c>
      <c r="B1018" s="288">
        <v>7664</v>
      </c>
      <c r="C1018" s="289"/>
      <c r="D1018" s="289"/>
      <c r="E1018" s="286"/>
      <c r="F1018" s="286"/>
    </row>
    <row r="1019" ht="20.1" hidden="1" customHeight="1" spans="1:6">
      <c r="A1019" s="294" t="s">
        <v>1588</v>
      </c>
      <c r="B1019" s="288">
        <v>2291</v>
      </c>
      <c r="C1019" s="289"/>
      <c r="D1019" s="289"/>
      <c r="E1019" s="286"/>
      <c r="F1019" s="286"/>
    </row>
    <row r="1020" ht="20.1" hidden="1" customHeight="1" spans="1:6">
      <c r="A1020" s="294" t="s">
        <v>1589</v>
      </c>
      <c r="B1020" s="288">
        <v>29892</v>
      </c>
      <c r="C1020" s="289">
        <v>107</v>
      </c>
      <c r="D1020" s="289"/>
      <c r="E1020" s="286">
        <f>C1020-D1020</f>
        <v>107</v>
      </c>
      <c r="F1020" s="286" t="e">
        <f t="shared" si="37"/>
        <v>#DIV/0!</v>
      </c>
    </row>
    <row r="1021" ht="20.1" hidden="1" customHeight="1" spans="1:6">
      <c r="A1021" s="294" t="s">
        <v>1590</v>
      </c>
      <c r="B1021" s="288">
        <v>1551</v>
      </c>
      <c r="C1021" s="289"/>
      <c r="D1021" s="289"/>
      <c r="E1021" s="286"/>
      <c r="F1021" s="286"/>
    </row>
    <row r="1022" ht="20.1" hidden="1" customHeight="1" spans="1:6">
      <c r="A1022" s="294" t="s">
        <v>1591</v>
      </c>
      <c r="B1022" s="288">
        <v>35</v>
      </c>
      <c r="C1022" s="289"/>
      <c r="D1022" s="289"/>
      <c r="E1022" s="286"/>
      <c r="F1022" s="286"/>
    </row>
    <row r="1023" ht="20.1" hidden="1" customHeight="1" spans="1:6">
      <c r="A1023" s="294" t="s">
        <v>1592</v>
      </c>
      <c r="B1023" s="288">
        <v>2415</v>
      </c>
      <c r="C1023" s="289"/>
      <c r="D1023" s="289"/>
      <c r="E1023" s="286"/>
      <c r="F1023" s="286"/>
    </row>
    <row r="1024" ht="20.1" hidden="1" customHeight="1" spans="1:6">
      <c r="A1024" s="294" t="s">
        <v>1593</v>
      </c>
      <c r="B1024" s="288">
        <v>11259</v>
      </c>
      <c r="C1024" s="289"/>
      <c r="D1024" s="289"/>
      <c r="E1024" s="286"/>
      <c r="F1024" s="286"/>
    </row>
    <row r="1025" ht="20.1" hidden="1" customHeight="1" spans="1:6">
      <c r="A1025" s="294" t="s">
        <v>1594</v>
      </c>
      <c r="B1025" s="288">
        <v>17</v>
      </c>
      <c r="C1025" s="289"/>
      <c r="D1025" s="289"/>
      <c r="E1025" s="286"/>
      <c r="F1025" s="286"/>
    </row>
    <row r="1026" ht="20.1" hidden="1" customHeight="1" spans="1:6">
      <c r="A1026" s="294" t="s">
        <v>1595</v>
      </c>
      <c r="B1026" s="288">
        <v>0</v>
      </c>
      <c r="C1026" s="289"/>
      <c r="D1026" s="289"/>
      <c r="E1026" s="286"/>
      <c r="F1026" s="286"/>
    </row>
    <row r="1027" ht="20.1" hidden="1" customHeight="1" spans="1:6">
      <c r="A1027" s="294" t="s">
        <v>1596</v>
      </c>
      <c r="B1027" s="288">
        <v>591</v>
      </c>
      <c r="C1027" s="289"/>
      <c r="D1027" s="289"/>
      <c r="E1027" s="286"/>
      <c r="F1027" s="286"/>
    </row>
    <row r="1028" ht="20.1" hidden="1" customHeight="1" spans="1:6">
      <c r="A1028" s="294" t="s">
        <v>1597</v>
      </c>
      <c r="B1028" s="288">
        <v>9</v>
      </c>
      <c r="C1028" s="289"/>
      <c r="D1028" s="289"/>
      <c r="E1028" s="286"/>
      <c r="F1028" s="286"/>
    </row>
    <row r="1029" ht="20.1" hidden="1" customHeight="1" spans="1:6">
      <c r="A1029" s="294" t="s">
        <v>1598</v>
      </c>
      <c r="B1029" s="288">
        <v>10</v>
      </c>
      <c r="C1029" s="289"/>
      <c r="D1029" s="289"/>
      <c r="E1029" s="286"/>
      <c r="F1029" s="286"/>
    </row>
    <row r="1030" ht="20.1" hidden="1" customHeight="1" spans="1:6">
      <c r="A1030" s="294" t="s">
        <v>1599</v>
      </c>
      <c r="B1030" s="288">
        <v>474</v>
      </c>
      <c r="C1030" s="289"/>
      <c r="D1030" s="289"/>
      <c r="E1030" s="286"/>
      <c r="F1030" s="286"/>
    </row>
    <row r="1031" ht="20.1" hidden="1" customHeight="1" spans="1:6">
      <c r="A1031" s="294" t="s">
        <v>1600</v>
      </c>
      <c r="B1031" s="288">
        <v>0</v>
      </c>
      <c r="C1031" s="289">
        <v>0</v>
      </c>
      <c r="D1031" s="289"/>
      <c r="E1031" s="286">
        <f t="shared" ref="E1031:E1033" si="39">C1031-D1031</f>
        <v>0</v>
      </c>
      <c r="F1031" s="286" t="e">
        <f t="shared" ref="F1031:F1033" si="40">E1031/D1031</f>
        <v>#DIV/0!</v>
      </c>
    </row>
    <row r="1032" ht="20.1" hidden="1" customHeight="1" spans="1:6">
      <c r="A1032" s="294" t="s">
        <v>1601</v>
      </c>
      <c r="B1032" s="288">
        <v>8016</v>
      </c>
      <c r="C1032" s="289">
        <v>258</v>
      </c>
      <c r="D1032" s="289"/>
      <c r="E1032" s="286">
        <f t="shared" si="39"/>
        <v>258</v>
      </c>
      <c r="F1032" s="286" t="e">
        <f t="shared" si="40"/>
        <v>#DIV/0!</v>
      </c>
    </row>
    <row r="1033" ht="20.1" hidden="1" customHeight="1" spans="1:6">
      <c r="A1033" s="294" t="s">
        <v>1602</v>
      </c>
      <c r="B1033" s="288">
        <v>0</v>
      </c>
      <c r="C1033" s="289">
        <v>0</v>
      </c>
      <c r="D1033" s="289"/>
      <c r="E1033" s="286">
        <f t="shared" si="39"/>
        <v>0</v>
      </c>
      <c r="F1033" s="286" t="e">
        <f t="shared" si="40"/>
        <v>#DIV/0!</v>
      </c>
    </row>
    <row r="1034" ht="20.1" hidden="1" customHeight="1" spans="1:6">
      <c r="A1034" s="294" t="s">
        <v>1603</v>
      </c>
      <c r="B1034" s="288">
        <v>1468</v>
      </c>
      <c r="C1034" s="289"/>
      <c r="D1034" s="289"/>
      <c r="E1034" s="286"/>
      <c r="F1034" s="286"/>
    </row>
    <row r="1035" ht="20.1" hidden="1" customHeight="1" spans="1:6">
      <c r="A1035" s="294" t="s">
        <v>1604</v>
      </c>
      <c r="B1035" s="288">
        <v>4464</v>
      </c>
      <c r="C1035" s="289"/>
      <c r="D1035" s="289"/>
      <c r="E1035" s="286"/>
      <c r="F1035" s="286"/>
    </row>
    <row r="1036" ht="24.75" hidden="1" spans="1:6">
      <c r="A1036" s="294" t="s">
        <v>1605</v>
      </c>
      <c r="B1036" s="288">
        <v>219240</v>
      </c>
      <c r="C1036" s="289"/>
      <c r="D1036" s="289"/>
      <c r="E1036" s="286"/>
      <c r="F1036" s="286"/>
    </row>
    <row r="1037" ht="20.1" hidden="1" customHeight="1" spans="1:6">
      <c r="A1037" s="294" t="s">
        <v>1606</v>
      </c>
      <c r="B1037" s="288">
        <v>411929</v>
      </c>
      <c r="C1037" s="289">
        <v>584</v>
      </c>
      <c r="D1037" s="289"/>
      <c r="E1037" s="286">
        <f t="shared" ref="E1037:E1041" si="41">C1037-D1037</f>
        <v>584</v>
      </c>
      <c r="F1037" s="286" t="e">
        <f t="shared" ref="F1037:F1041" si="42">E1037/D1037</f>
        <v>#DIV/0!</v>
      </c>
    </row>
    <row r="1038" ht="20.1" customHeight="1" spans="1:6">
      <c r="A1038" s="294" t="s">
        <v>1607</v>
      </c>
      <c r="B1038" s="288">
        <v>374896</v>
      </c>
      <c r="C1038" s="289">
        <f>SUM(C1039:C1046)</f>
        <v>20</v>
      </c>
      <c r="D1038" s="289">
        <f>SUM(D1039:D1046)</f>
        <v>0</v>
      </c>
      <c r="E1038" s="286">
        <f t="shared" si="41"/>
        <v>20</v>
      </c>
      <c r="F1038" s="286" t="e">
        <f t="shared" si="42"/>
        <v>#DIV/0!</v>
      </c>
    </row>
    <row r="1039" ht="20.1" hidden="1" customHeight="1" spans="1:6">
      <c r="A1039" s="294" t="s">
        <v>805</v>
      </c>
      <c r="B1039" s="288">
        <v>152</v>
      </c>
      <c r="C1039" s="289"/>
      <c r="D1039" s="289"/>
      <c r="E1039" s="286"/>
      <c r="F1039" s="286"/>
    </row>
    <row r="1040" ht="20.1" hidden="1" customHeight="1" spans="1:6">
      <c r="A1040" s="294" t="s">
        <v>806</v>
      </c>
      <c r="B1040" s="288">
        <v>126</v>
      </c>
      <c r="C1040" s="289">
        <v>20</v>
      </c>
      <c r="D1040" s="289"/>
      <c r="E1040" s="286">
        <f t="shared" si="41"/>
        <v>20</v>
      </c>
      <c r="F1040" s="286" t="e">
        <f t="shared" si="42"/>
        <v>#DIV/0!</v>
      </c>
    </row>
    <row r="1041" ht="20.1" hidden="1" customHeight="1" spans="1:6">
      <c r="A1041" s="294" t="s">
        <v>807</v>
      </c>
      <c r="B1041" s="288">
        <v>0</v>
      </c>
      <c r="C1041" s="289">
        <v>0</v>
      </c>
      <c r="D1041" s="289"/>
      <c r="E1041" s="286">
        <f t="shared" si="41"/>
        <v>0</v>
      </c>
      <c r="F1041" s="286" t="e">
        <f t="shared" si="42"/>
        <v>#DIV/0!</v>
      </c>
    </row>
    <row r="1042" ht="20.1" hidden="1" customHeight="1" spans="1:6">
      <c r="A1042" s="294" t="s">
        <v>1608</v>
      </c>
      <c r="B1042" s="288">
        <v>372225</v>
      </c>
      <c r="C1042" s="289"/>
      <c r="D1042" s="289"/>
      <c r="E1042" s="286"/>
      <c r="F1042" s="286"/>
    </row>
    <row r="1043" ht="20.1" hidden="1" customHeight="1" spans="1:6">
      <c r="A1043" s="294" t="s">
        <v>1609</v>
      </c>
      <c r="B1043" s="288">
        <v>0</v>
      </c>
      <c r="C1043" s="289"/>
      <c r="D1043" s="289"/>
      <c r="E1043" s="286"/>
      <c r="F1043" s="286"/>
    </row>
    <row r="1044" ht="20.1" hidden="1" customHeight="1" spans="1:6">
      <c r="A1044" s="294" t="s">
        <v>1610</v>
      </c>
      <c r="B1044" s="288">
        <v>1483</v>
      </c>
      <c r="C1044" s="289"/>
      <c r="D1044" s="289"/>
      <c r="E1044" s="286"/>
      <c r="F1044" s="286"/>
    </row>
    <row r="1045" ht="20.1" hidden="1" customHeight="1" spans="1:6">
      <c r="A1045" s="294" t="s">
        <v>1611</v>
      </c>
      <c r="B1045" s="288">
        <v>0</v>
      </c>
      <c r="C1045" s="289"/>
      <c r="D1045" s="289"/>
      <c r="E1045" s="286"/>
      <c r="F1045" s="286"/>
    </row>
    <row r="1046" ht="20.1" hidden="1" customHeight="1" spans="1:6">
      <c r="A1046" s="294" t="s">
        <v>1612</v>
      </c>
      <c r="B1046" s="288">
        <v>910</v>
      </c>
      <c r="C1046" s="289"/>
      <c r="D1046" s="289"/>
      <c r="E1046" s="286"/>
      <c r="F1046" s="286"/>
    </row>
    <row r="1047" ht="20.1" customHeight="1" spans="1:6">
      <c r="A1047" s="294" t="s">
        <v>1613</v>
      </c>
      <c r="B1047" s="288">
        <v>140463</v>
      </c>
      <c r="C1047" s="289">
        <f>SUM(C1049:C1057)</f>
        <v>0</v>
      </c>
      <c r="D1047" s="289">
        <f>SUM(D1049:D1057)</f>
        <v>0</v>
      </c>
      <c r="E1047" s="286"/>
      <c r="F1047" s="286"/>
    </row>
    <row r="1048" ht="20.1" hidden="1" customHeight="1" spans="1:6">
      <c r="A1048" s="294" t="s">
        <v>805</v>
      </c>
      <c r="B1048" s="288">
        <v>0</v>
      </c>
      <c r="C1048" s="289"/>
      <c r="D1048" s="289"/>
      <c r="E1048" s="286"/>
      <c r="F1048" s="286"/>
    </row>
    <row r="1049" ht="20.1" hidden="1" customHeight="1" spans="1:6">
      <c r="A1049" s="294" t="s">
        <v>806</v>
      </c>
      <c r="B1049" s="288">
        <v>89</v>
      </c>
      <c r="C1049" s="289"/>
      <c r="D1049" s="289"/>
      <c r="E1049" s="286"/>
      <c r="F1049" s="286"/>
    </row>
    <row r="1050" ht="20.1" hidden="1" customHeight="1" spans="1:6">
      <c r="A1050" s="294" t="s">
        <v>807</v>
      </c>
      <c r="B1050" s="288">
        <v>0</v>
      </c>
      <c r="C1050" s="289"/>
      <c r="D1050" s="289"/>
      <c r="E1050" s="286"/>
      <c r="F1050" s="286"/>
    </row>
    <row r="1051" ht="20.1" hidden="1" customHeight="1" spans="1:6">
      <c r="A1051" s="294" t="s">
        <v>1614</v>
      </c>
      <c r="B1051" s="288">
        <v>127054</v>
      </c>
      <c r="C1051" s="289"/>
      <c r="D1051" s="289"/>
      <c r="E1051" s="286"/>
      <c r="F1051" s="286"/>
    </row>
    <row r="1052" ht="20.1" hidden="1" customHeight="1" spans="1:6">
      <c r="A1052" s="294" t="s">
        <v>1615</v>
      </c>
      <c r="B1052" s="288">
        <v>0</v>
      </c>
      <c r="C1052" s="289"/>
      <c r="D1052" s="289"/>
      <c r="E1052" s="286"/>
      <c r="F1052" s="286"/>
    </row>
    <row r="1053" ht="20.1" hidden="1" customHeight="1" spans="1:6">
      <c r="A1053" s="294" t="s">
        <v>1616</v>
      </c>
      <c r="B1053" s="288">
        <v>0</v>
      </c>
      <c r="C1053" s="289"/>
      <c r="D1053" s="289"/>
      <c r="E1053" s="286"/>
      <c r="F1053" s="286"/>
    </row>
    <row r="1054" ht="20.1" hidden="1" customHeight="1" spans="1:6">
      <c r="A1054" s="294" t="s">
        <v>1617</v>
      </c>
      <c r="B1054" s="288">
        <v>0</v>
      </c>
      <c r="C1054" s="289"/>
      <c r="D1054" s="289"/>
      <c r="E1054" s="286"/>
      <c r="F1054" s="286"/>
    </row>
    <row r="1055" ht="20.1" hidden="1" customHeight="1" spans="1:6">
      <c r="A1055" s="294" t="s">
        <v>1618</v>
      </c>
      <c r="B1055" s="288">
        <v>0</v>
      </c>
      <c r="C1055" s="289"/>
      <c r="D1055" s="289"/>
      <c r="E1055" s="286"/>
      <c r="F1055" s="286"/>
    </row>
    <row r="1056" ht="20.1" hidden="1" customHeight="1" spans="1:6">
      <c r="A1056" s="294" t="s">
        <v>1619</v>
      </c>
      <c r="B1056" s="288">
        <v>0</v>
      </c>
      <c r="C1056" s="289"/>
      <c r="D1056" s="289"/>
      <c r="E1056" s="286"/>
      <c r="F1056" s="286"/>
    </row>
    <row r="1057" ht="20.1" hidden="1" customHeight="1" spans="1:6">
      <c r="A1057" s="294" t="s">
        <v>1620</v>
      </c>
      <c r="B1057" s="288">
        <v>13320</v>
      </c>
      <c r="C1057" s="289"/>
      <c r="D1057" s="289"/>
      <c r="E1057" s="286"/>
      <c r="F1057" s="286"/>
    </row>
    <row r="1058" ht="20.1" customHeight="1" spans="1:6">
      <c r="A1058" s="294" t="s">
        <v>1621</v>
      </c>
      <c r="B1058" s="288">
        <v>200756</v>
      </c>
      <c r="C1058" s="289">
        <f>SUM(C1059:C1062)</f>
        <v>1035</v>
      </c>
      <c r="D1058" s="289">
        <f>SUM(D1059:D1062)</f>
        <v>0</v>
      </c>
      <c r="E1058" s="286">
        <f t="shared" ref="E1058:E1060" si="43">C1058-D1058</f>
        <v>1035</v>
      </c>
      <c r="F1058" s="286" t="e">
        <f t="shared" ref="F1058:F1060" si="44">E1058/D1058</f>
        <v>#DIV/0!</v>
      </c>
    </row>
    <row r="1059" ht="20.1" hidden="1" customHeight="1" spans="1:6">
      <c r="A1059" s="294" t="s">
        <v>1622</v>
      </c>
      <c r="B1059" s="288">
        <v>87002</v>
      </c>
      <c r="C1059" s="289">
        <v>274</v>
      </c>
      <c r="D1059" s="289"/>
      <c r="E1059" s="286">
        <f t="shared" si="43"/>
        <v>274</v>
      </c>
      <c r="F1059" s="286" t="e">
        <f t="shared" si="44"/>
        <v>#DIV/0!</v>
      </c>
    </row>
    <row r="1060" ht="20.1" hidden="1" customHeight="1" spans="1:6">
      <c r="A1060" s="294" t="s">
        <v>1623</v>
      </c>
      <c r="B1060" s="288">
        <v>61826</v>
      </c>
      <c r="C1060" s="289">
        <v>757</v>
      </c>
      <c r="D1060" s="289"/>
      <c r="E1060" s="286">
        <f t="shared" si="43"/>
        <v>757</v>
      </c>
      <c r="F1060" s="286" t="e">
        <f t="shared" si="44"/>
        <v>#DIV/0!</v>
      </c>
    </row>
    <row r="1061" ht="20.1" hidden="1" customHeight="1" spans="1:6">
      <c r="A1061" s="294" t="s">
        <v>1624</v>
      </c>
      <c r="B1061" s="288">
        <v>39050</v>
      </c>
      <c r="C1061" s="289"/>
      <c r="D1061" s="289"/>
      <c r="E1061" s="286"/>
      <c r="F1061" s="286"/>
    </row>
    <row r="1062" ht="20.1" hidden="1" customHeight="1" spans="1:6">
      <c r="A1062" s="294" t="s">
        <v>1625</v>
      </c>
      <c r="B1062" s="288">
        <v>12878</v>
      </c>
      <c r="C1062" s="289">
        <v>4</v>
      </c>
      <c r="D1062" s="289"/>
      <c r="E1062" s="286">
        <f>C1062-D1062</f>
        <v>4</v>
      </c>
      <c r="F1062" s="286" t="e">
        <f>E1062/D1062</f>
        <v>#DIV/0!</v>
      </c>
    </row>
    <row r="1063" ht="20.1" customHeight="1" spans="1:6">
      <c r="A1063" s="294" t="s">
        <v>1626</v>
      </c>
      <c r="B1063" s="288">
        <v>133</v>
      </c>
      <c r="C1063" s="289">
        <f>SUM(C1064:C1069)</f>
        <v>0</v>
      </c>
      <c r="D1063" s="289">
        <f>SUM(D1064:D1069)</f>
        <v>0</v>
      </c>
      <c r="E1063" s="286"/>
      <c r="F1063" s="286"/>
    </row>
    <row r="1064" ht="20.1" hidden="1" customHeight="1" spans="1:6">
      <c r="A1064" s="294" t="s">
        <v>805</v>
      </c>
      <c r="B1064" s="288">
        <v>0</v>
      </c>
      <c r="C1064" s="289"/>
      <c r="D1064" s="289"/>
      <c r="E1064" s="286"/>
      <c r="F1064" s="286"/>
    </row>
    <row r="1065" ht="20.1" hidden="1" customHeight="1" spans="1:6">
      <c r="A1065" s="294" t="s">
        <v>806</v>
      </c>
      <c r="B1065" s="288">
        <v>17</v>
      </c>
      <c r="C1065" s="289"/>
      <c r="D1065" s="289"/>
      <c r="E1065" s="286"/>
      <c r="F1065" s="286"/>
    </row>
    <row r="1066" ht="20.1" hidden="1" customHeight="1" spans="1:6">
      <c r="A1066" s="294" t="s">
        <v>807</v>
      </c>
      <c r="B1066" s="288">
        <v>0</v>
      </c>
      <c r="C1066" s="289"/>
      <c r="D1066" s="289"/>
      <c r="E1066" s="286"/>
      <c r="F1066" s="286"/>
    </row>
    <row r="1067" ht="20.1" hidden="1" customHeight="1" spans="1:6">
      <c r="A1067" s="294" t="s">
        <v>1627</v>
      </c>
      <c r="B1067" s="288">
        <v>0</v>
      </c>
      <c r="C1067" s="289"/>
      <c r="D1067" s="289"/>
      <c r="E1067" s="286"/>
      <c r="F1067" s="286"/>
    </row>
    <row r="1068" ht="20.1" hidden="1" customHeight="1" spans="1:6">
      <c r="A1068" s="294" t="s">
        <v>1628</v>
      </c>
      <c r="B1068" s="288">
        <v>61</v>
      </c>
      <c r="C1068" s="289"/>
      <c r="D1068" s="289"/>
      <c r="E1068" s="286"/>
      <c r="F1068" s="286"/>
    </row>
    <row r="1069" ht="20.1" hidden="1" customHeight="1" spans="1:6">
      <c r="A1069" s="294" t="s">
        <v>1629</v>
      </c>
      <c r="B1069" s="288">
        <v>55</v>
      </c>
      <c r="C1069" s="289"/>
      <c r="D1069" s="289"/>
      <c r="E1069" s="286"/>
      <c r="F1069" s="286"/>
    </row>
    <row r="1070" ht="20.1" customHeight="1" spans="1:6">
      <c r="A1070" s="294" t="s">
        <v>1630</v>
      </c>
      <c r="B1070" s="288">
        <v>778674</v>
      </c>
      <c r="C1070" s="289">
        <f>SUM(C1071:C1074)</f>
        <v>1555</v>
      </c>
      <c r="D1070" s="289">
        <f>SUM(D1071:D1074)</f>
        <v>0</v>
      </c>
      <c r="E1070" s="286">
        <f t="shared" ref="E1070:E1072" si="45">C1070-D1070</f>
        <v>1555</v>
      </c>
      <c r="F1070" s="286" t="e">
        <f t="shared" ref="F1070:F1072" si="46">E1070/D1070</f>
        <v>#DIV/0!</v>
      </c>
    </row>
    <row r="1071" ht="24.75" hidden="1" spans="1:6">
      <c r="A1071" s="294" t="s">
        <v>1631</v>
      </c>
      <c r="B1071" s="288">
        <v>447838</v>
      </c>
      <c r="C1071" s="289">
        <v>140</v>
      </c>
      <c r="D1071" s="289"/>
      <c r="E1071" s="286">
        <f t="shared" si="45"/>
        <v>140</v>
      </c>
      <c r="F1071" s="286" t="e">
        <f t="shared" si="46"/>
        <v>#DIV/0!</v>
      </c>
    </row>
    <row r="1072" ht="20.1" hidden="1" customHeight="1" spans="1:6">
      <c r="A1072" s="294" t="s">
        <v>1632</v>
      </c>
      <c r="B1072" s="288">
        <v>325062</v>
      </c>
      <c r="C1072" s="289">
        <v>1415</v>
      </c>
      <c r="D1072" s="289"/>
      <c r="E1072" s="286">
        <f t="shared" si="45"/>
        <v>1415</v>
      </c>
      <c r="F1072" s="286" t="e">
        <f t="shared" si="46"/>
        <v>#DIV/0!</v>
      </c>
    </row>
    <row r="1073" ht="24.75" hidden="1" spans="1:6">
      <c r="A1073" s="294" t="s">
        <v>1633</v>
      </c>
      <c r="B1073" s="288">
        <v>468</v>
      </c>
      <c r="C1073" s="289"/>
      <c r="D1073" s="289"/>
      <c r="E1073" s="286"/>
      <c r="F1073" s="286"/>
    </row>
    <row r="1074" ht="20.1" hidden="1" customHeight="1" spans="1:6">
      <c r="A1074" s="294" t="s">
        <v>1634</v>
      </c>
      <c r="B1074" s="288">
        <v>5306</v>
      </c>
      <c r="C1074" s="289"/>
      <c r="D1074" s="289"/>
      <c r="E1074" s="286"/>
      <c r="F1074" s="286"/>
    </row>
    <row r="1075" ht="20.1" customHeight="1" spans="1:6">
      <c r="A1075" s="294" t="s">
        <v>1635</v>
      </c>
      <c r="B1075" s="288">
        <v>64165</v>
      </c>
      <c r="C1075" s="289">
        <f>SUM(C1076:C1077)</f>
        <v>139</v>
      </c>
      <c r="D1075" s="289">
        <f>SUM(D1076:D1077)</f>
        <v>0</v>
      </c>
      <c r="E1075" s="286">
        <f t="shared" ref="E1075:E1080" si="47">C1075-D1075</f>
        <v>139</v>
      </c>
      <c r="F1075" s="286" t="e">
        <f t="shared" ref="F1075:F1080" si="48">E1075/D1075</f>
        <v>#DIV/0!</v>
      </c>
    </row>
    <row r="1076" ht="20.1" hidden="1" customHeight="1" spans="1:6">
      <c r="A1076" s="294" t="s">
        <v>1636</v>
      </c>
      <c r="B1076" s="288">
        <v>5882</v>
      </c>
      <c r="C1076" s="289"/>
      <c r="D1076" s="289"/>
      <c r="E1076" s="286"/>
      <c r="F1076" s="286"/>
    </row>
    <row r="1077" ht="20.1" hidden="1" customHeight="1" spans="1:6">
      <c r="A1077" s="294" t="s">
        <v>1637</v>
      </c>
      <c r="B1077" s="288">
        <v>58283</v>
      </c>
      <c r="C1077" s="289">
        <v>139</v>
      </c>
      <c r="D1077" s="289"/>
      <c r="E1077" s="286">
        <f t="shared" si="47"/>
        <v>139</v>
      </c>
      <c r="F1077" s="286" t="e">
        <f t="shared" si="48"/>
        <v>#DIV/0!</v>
      </c>
    </row>
    <row r="1078" ht="20.1" customHeight="1" spans="1:6">
      <c r="A1078" s="300" t="s">
        <v>1638</v>
      </c>
      <c r="B1078" s="288">
        <v>1596948</v>
      </c>
      <c r="C1078" s="289">
        <f>SUM(C1079+C1089+C1105+C1110+C1125+C1134+C1141+C1148)</f>
        <v>3105</v>
      </c>
      <c r="D1078" s="289">
        <f>SUM(D1079+D1089+D1105+D1110+D1125+D1134+D1141+D1148)</f>
        <v>0</v>
      </c>
      <c r="E1078" s="286">
        <f t="shared" si="47"/>
        <v>3105</v>
      </c>
      <c r="F1078" s="286" t="e">
        <f t="shared" si="48"/>
        <v>#DIV/0!</v>
      </c>
    </row>
    <row r="1079" ht="20.1" customHeight="1" spans="1:6">
      <c r="A1079" s="294" t="s">
        <v>1639</v>
      </c>
      <c r="B1079" s="288">
        <v>155868</v>
      </c>
      <c r="C1079" s="289">
        <f>SUM(C1080:C1088)</f>
        <v>292</v>
      </c>
      <c r="D1079" s="289">
        <f>SUM(D1080:D1088)</f>
        <v>0</v>
      </c>
      <c r="E1079" s="286">
        <f t="shared" si="47"/>
        <v>292</v>
      </c>
      <c r="F1079" s="286" t="e">
        <f t="shared" si="48"/>
        <v>#DIV/0!</v>
      </c>
    </row>
    <row r="1080" ht="20.1" hidden="1" customHeight="1" spans="1:6">
      <c r="A1080" s="294" t="s">
        <v>1214</v>
      </c>
      <c r="B1080" s="288">
        <v>20408</v>
      </c>
      <c r="C1080" s="289">
        <v>202</v>
      </c>
      <c r="D1080" s="289"/>
      <c r="E1080" s="286">
        <f t="shared" si="47"/>
        <v>202</v>
      </c>
      <c r="F1080" s="286" t="e">
        <f t="shared" si="48"/>
        <v>#DIV/0!</v>
      </c>
    </row>
    <row r="1081" ht="20.1" hidden="1" customHeight="1" spans="1:6">
      <c r="A1081" s="294" t="s">
        <v>1640</v>
      </c>
      <c r="B1081" s="288">
        <v>3404</v>
      </c>
      <c r="C1081" s="289"/>
      <c r="D1081" s="289"/>
      <c r="E1081" s="286"/>
      <c r="F1081" s="286"/>
    </row>
    <row r="1082" ht="20.1" hidden="1" customHeight="1" spans="1:6">
      <c r="A1082" s="294" t="s">
        <v>1641</v>
      </c>
      <c r="B1082" s="288">
        <v>233</v>
      </c>
      <c r="C1082" s="289"/>
      <c r="D1082" s="289"/>
      <c r="E1082" s="286"/>
      <c r="F1082" s="286"/>
    </row>
    <row r="1083" ht="20.1" hidden="1" customHeight="1" spans="1:6">
      <c r="A1083" s="294" t="s">
        <v>1642</v>
      </c>
      <c r="B1083" s="288">
        <v>6509</v>
      </c>
      <c r="C1083" s="289"/>
      <c r="D1083" s="289"/>
      <c r="E1083" s="286"/>
      <c r="F1083" s="286"/>
    </row>
    <row r="1084" ht="20.1" hidden="1" customHeight="1" spans="1:6">
      <c r="A1084" s="294" t="s">
        <v>1643</v>
      </c>
      <c r="B1084" s="288">
        <v>0</v>
      </c>
      <c r="C1084" s="289"/>
      <c r="D1084" s="289"/>
      <c r="E1084" s="286"/>
      <c r="F1084" s="286"/>
    </row>
    <row r="1085" ht="20.1" hidden="1" customHeight="1" spans="1:6">
      <c r="A1085" s="294" t="s">
        <v>1644</v>
      </c>
      <c r="B1085" s="288">
        <v>0</v>
      </c>
      <c r="C1085" s="289"/>
      <c r="D1085" s="289"/>
      <c r="E1085" s="286"/>
      <c r="F1085" s="286"/>
    </row>
    <row r="1086" ht="20.1" hidden="1" customHeight="1" spans="1:6">
      <c r="A1086" s="294" t="s">
        <v>1645</v>
      </c>
      <c r="B1086" s="288">
        <v>25415</v>
      </c>
      <c r="C1086" s="289"/>
      <c r="D1086" s="289"/>
      <c r="E1086" s="286"/>
      <c r="F1086" s="286"/>
    </row>
    <row r="1087" ht="20.1" hidden="1" customHeight="1" spans="1:6">
      <c r="A1087" s="294" t="s">
        <v>1646</v>
      </c>
      <c r="B1087" s="288">
        <v>138</v>
      </c>
      <c r="C1087" s="289"/>
      <c r="D1087" s="289"/>
      <c r="E1087" s="286"/>
      <c r="F1087" s="286"/>
    </row>
    <row r="1088" ht="20.1" hidden="1" customHeight="1" spans="1:6">
      <c r="A1088" s="294" t="s">
        <v>1647</v>
      </c>
      <c r="B1088" s="288">
        <v>99761</v>
      </c>
      <c r="C1088" s="289">
        <v>90</v>
      </c>
      <c r="D1088" s="289"/>
      <c r="E1088" s="286">
        <f>C1088-D1088</f>
        <v>90</v>
      </c>
      <c r="F1088" s="286" t="e">
        <f>E1088/D1088</f>
        <v>#DIV/0!</v>
      </c>
    </row>
    <row r="1089" ht="20.1" customHeight="1" spans="1:6">
      <c r="A1089" s="294" t="s">
        <v>1648</v>
      </c>
      <c r="B1089" s="288">
        <v>108680</v>
      </c>
      <c r="C1089" s="289">
        <f>SUM(C1090:C1104)</f>
        <v>65</v>
      </c>
      <c r="D1089" s="289">
        <f>SUM(D1090:D1104)</f>
        <v>0</v>
      </c>
      <c r="E1089" s="286">
        <f>C1089-D1089</f>
        <v>65</v>
      </c>
      <c r="F1089" s="286" t="e">
        <f>E1089/D1089</f>
        <v>#DIV/0!</v>
      </c>
    </row>
    <row r="1090" ht="20.1" hidden="1" customHeight="1" spans="1:6">
      <c r="A1090" s="294" t="s">
        <v>805</v>
      </c>
      <c r="B1090" s="288">
        <v>21412</v>
      </c>
      <c r="C1090" s="289"/>
      <c r="D1090" s="289"/>
      <c r="E1090" s="286"/>
      <c r="F1090" s="286"/>
    </row>
    <row r="1091" ht="20.1" hidden="1" customHeight="1" spans="1:6">
      <c r="A1091" s="294" t="s">
        <v>806</v>
      </c>
      <c r="B1091" s="288">
        <v>41847</v>
      </c>
      <c r="C1091" s="289"/>
      <c r="D1091" s="289"/>
      <c r="E1091" s="286"/>
      <c r="F1091" s="286"/>
    </row>
    <row r="1092" ht="20.1" hidden="1" customHeight="1" spans="1:6">
      <c r="A1092" s="294" t="s">
        <v>807</v>
      </c>
      <c r="B1092" s="288">
        <v>0</v>
      </c>
      <c r="C1092" s="289"/>
      <c r="D1092" s="289"/>
      <c r="E1092" s="286"/>
      <c r="F1092" s="286"/>
    </row>
    <row r="1093" ht="20.1" hidden="1" customHeight="1" spans="1:6">
      <c r="A1093" s="294" t="s">
        <v>1649</v>
      </c>
      <c r="B1093" s="288">
        <v>56</v>
      </c>
      <c r="C1093" s="289"/>
      <c r="D1093" s="289"/>
      <c r="E1093" s="286"/>
      <c r="F1093" s="286"/>
    </row>
    <row r="1094" ht="20.1" hidden="1" customHeight="1" spans="1:6">
      <c r="A1094" s="294" t="s">
        <v>1650</v>
      </c>
      <c r="B1094" s="288">
        <v>767</v>
      </c>
      <c r="C1094" s="289"/>
      <c r="D1094" s="289"/>
      <c r="E1094" s="286"/>
      <c r="F1094" s="286"/>
    </row>
    <row r="1095" ht="20.1" hidden="1" customHeight="1" spans="1:6">
      <c r="A1095" s="294" t="s">
        <v>1651</v>
      </c>
      <c r="B1095" s="288">
        <v>0</v>
      </c>
      <c r="C1095" s="289"/>
      <c r="D1095" s="289"/>
      <c r="E1095" s="286"/>
      <c r="F1095" s="286"/>
    </row>
    <row r="1096" ht="24.75" hidden="1" spans="1:6">
      <c r="A1096" s="294" t="s">
        <v>1652</v>
      </c>
      <c r="B1096" s="288">
        <v>246</v>
      </c>
      <c r="C1096" s="289"/>
      <c r="D1096" s="289"/>
      <c r="E1096" s="286"/>
      <c r="F1096" s="286"/>
    </row>
    <row r="1097" ht="20.1" hidden="1" customHeight="1" spans="1:6">
      <c r="A1097" s="294" t="s">
        <v>1653</v>
      </c>
      <c r="B1097" s="288">
        <v>30</v>
      </c>
      <c r="C1097" s="289"/>
      <c r="D1097" s="289"/>
      <c r="E1097" s="286"/>
      <c r="F1097" s="286"/>
    </row>
    <row r="1098" ht="20.1" hidden="1" customHeight="1" spans="1:6">
      <c r="A1098" s="294" t="s">
        <v>1654</v>
      </c>
      <c r="B1098" s="288">
        <v>85</v>
      </c>
      <c r="C1098" s="289"/>
      <c r="D1098" s="289"/>
      <c r="E1098" s="286"/>
      <c r="F1098" s="286"/>
    </row>
    <row r="1099" ht="20.1" hidden="1" customHeight="1" spans="1:6">
      <c r="A1099" s="294" t="s">
        <v>1655</v>
      </c>
      <c r="B1099" s="288">
        <v>740</v>
      </c>
      <c r="C1099" s="289"/>
      <c r="D1099" s="289"/>
      <c r="E1099" s="286"/>
      <c r="F1099" s="286"/>
    </row>
    <row r="1100" ht="20.1" hidden="1" customHeight="1" spans="1:6">
      <c r="A1100" s="294" t="s">
        <v>1656</v>
      </c>
      <c r="B1100" s="288">
        <v>0</v>
      </c>
      <c r="C1100" s="289"/>
      <c r="D1100" s="289"/>
      <c r="E1100" s="286"/>
      <c r="F1100" s="286"/>
    </row>
    <row r="1101" ht="20.1" hidden="1" customHeight="1" spans="1:6">
      <c r="A1101" s="294" t="s">
        <v>1657</v>
      </c>
      <c r="B1101" s="288">
        <v>45</v>
      </c>
      <c r="C1101" s="289"/>
      <c r="D1101" s="289"/>
      <c r="E1101" s="286"/>
      <c r="F1101" s="286"/>
    </row>
    <row r="1102" ht="20.1" hidden="1" customHeight="1" spans="1:6">
      <c r="A1102" s="294" t="s">
        <v>1658</v>
      </c>
      <c r="B1102" s="288">
        <v>0</v>
      </c>
      <c r="C1102" s="289">
        <v>0</v>
      </c>
      <c r="D1102" s="289"/>
      <c r="E1102" s="286">
        <f t="shared" ref="E1102:E1104" si="49">C1102-D1102</f>
        <v>0</v>
      </c>
      <c r="F1102" s="286" t="e">
        <f t="shared" ref="F1102:F1104" si="50">E1102/D1102</f>
        <v>#DIV/0!</v>
      </c>
    </row>
    <row r="1103" ht="20.1" hidden="1" customHeight="1" spans="1:6">
      <c r="A1103" s="294" t="s">
        <v>1659</v>
      </c>
      <c r="B1103" s="288">
        <v>0</v>
      </c>
      <c r="C1103" s="289">
        <v>0</v>
      </c>
      <c r="D1103" s="289"/>
      <c r="E1103" s="286">
        <f t="shared" si="49"/>
        <v>0</v>
      </c>
      <c r="F1103" s="286" t="e">
        <f t="shared" si="50"/>
        <v>#DIV/0!</v>
      </c>
    </row>
    <row r="1104" ht="20.1" hidden="1" customHeight="1" spans="1:6">
      <c r="A1104" s="294" t="s">
        <v>1660</v>
      </c>
      <c r="B1104" s="288">
        <v>43452</v>
      </c>
      <c r="C1104" s="289">
        <v>65</v>
      </c>
      <c r="D1104" s="289"/>
      <c r="E1104" s="286">
        <f t="shared" si="49"/>
        <v>65</v>
      </c>
      <c r="F1104" s="286" t="e">
        <f t="shared" si="50"/>
        <v>#DIV/0!</v>
      </c>
    </row>
    <row r="1105" ht="20.1" customHeight="1" spans="1:6">
      <c r="A1105" s="294" t="s">
        <v>1661</v>
      </c>
      <c r="B1105" s="288">
        <v>23667</v>
      </c>
      <c r="C1105" s="289">
        <f>SUM(C1106:C1109)</f>
        <v>0</v>
      </c>
      <c r="D1105" s="289">
        <f>SUM(D1106:D1109)</f>
        <v>0</v>
      </c>
      <c r="E1105" s="286"/>
      <c r="F1105" s="286"/>
    </row>
    <row r="1106" ht="20.1" hidden="1" customHeight="1" spans="1:6">
      <c r="A1106" s="294" t="s">
        <v>805</v>
      </c>
      <c r="B1106" s="288">
        <v>3279</v>
      </c>
      <c r="C1106" s="289"/>
      <c r="D1106" s="289"/>
      <c r="E1106" s="286"/>
      <c r="F1106" s="286"/>
    </row>
    <row r="1107" ht="20.1" hidden="1" customHeight="1" spans="1:6">
      <c r="A1107" s="294" t="s">
        <v>806</v>
      </c>
      <c r="B1107" s="288">
        <v>7203</v>
      </c>
      <c r="C1107" s="289"/>
      <c r="D1107" s="289"/>
      <c r="E1107" s="286"/>
      <c r="F1107" s="286"/>
    </row>
    <row r="1108" ht="20.1" hidden="1" customHeight="1" spans="1:6">
      <c r="A1108" s="294" t="s">
        <v>807</v>
      </c>
      <c r="B1108" s="288">
        <v>1598</v>
      </c>
      <c r="C1108" s="289"/>
      <c r="D1108" s="289"/>
      <c r="E1108" s="286"/>
      <c r="F1108" s="286"/>
    </row>
    <row r="1109" ht="20.1" hidden="1" customHeight="1" spans="1:6">
      <c r="A1109" s="294" t="s">
        <v>1662</v>
      </c>
      <c r="B1109" s="288">
        <v>11587</v>
      </c>
      <c r="C1109" s="289"/>
      <c r="D1109" s="289"/>
      <c r="E1109" s="286"/>
      <c r="F1109" s="286"/>
    </row>
    <row r="1110" ht="20.1" customHeight="1" spans="1:6">
      <c r="A1110" s="294" t="s">
        <v>1663</v>
      </c>
      <c r="B1110" s="288">
        <v>130010</v>
      </c>
      <c r="C1110" s="289">
        <f>SUM(C1111:C1124)</f>
        <v>318</v>
      </c>
      <c r="D1110" s="289">
        <f>SUM(D1111:D1124)</f>
        <v>0</v>
      </c>
      <c r="E1110" s="286">
        <f t="shared" ref="E1110:E1112" si="51">C1110-D1110</f>
        <v>318</v>
      </c>
      <c r="F1110" s="286" t="e">
        <f t="shared" ref="F1110:F1112" si="52">E1110/D1110</f>
        <v>#DIV/0!</v>
      </c>
    </row>
    <row r="1111" ht="20.1" hidden="1" customHeight="1" spans="1:6">
      <c r="A1111" s="294" t="s">
        <v>805</v>
      </c>
      <c r="B1111" s="288">
        <v>20208</v>
      </c>
      <c r="C1111" s="289">
        <v>307</v>
      </c>
      <c r="D1111" s="289"/>
      <c r="E1111" s="286">
        <f t="shared" si="51"/>
        <v>307</v>
      </c>
      <c r="F1111" s="286" t="e">
        <f t="shared" si="52"/>
        <v>#DIV/0!</v>
      </c>
    </row>
    <row r="1112" ht="20.1" hidden="1" customHeight="1" spans="1:6">
      <c r="A1112" s="294" t="s">
        <v>806</v>
      </c>
      <c r="B1112" s="288">
        <v>6501</v>
      </c>
      <c r="C1112" s="289">
        <v>2</v>
      </c>
      <c r="D1112" s="289"/>
      <c r="E1112" s="286">
        <f t="shared" si="51"/>
        <v>2</v>
      </c>
      <c r="F1112" s="286" t="e">
        <f t="shared" si="52"/>
        <v>#DIV/0!</v>
      </c>
    </row>
    <row r="1113" ht="20.1" hidden="1" customHeight="1" spans="1:6">
      <c r="A1113" s="294" t="s">
        <v>807</v>
      </c>
      <c r="B1113" s="288">
        <v>221</v>
      </c>
      <c r="C1113" s="289"/>
      <c r="D1113" s="289"/>
      <c r="E1113" s="286"/>
      <c r="F1113" s="286"/>
    </row>
    <row r="1114" ht="20.1" hidden="1" customHeight="1" spans="1:6">
      <c r="A1114" s="294" t="s">
        <v>1664</v>
      </c>
      <c r="B1114" s="288">
        <v>0</v>
      </c>
      <c r="C1114" s="289"/>
      <c r="D1114" s="289"/>
      <c r="E1114" s="286"/>
      <c r="F1114" s="286"/>
    </row>
    <row r="1115" ht="20.1" hidden="1" customHeight="1" spans="1:6">
      <c r="A1115" s="294" t="s">
        <v>1665</v>
      </c>
      <c r="B1115" s="288">
        <v>223</v>
      </c>
      <c r="C1115" s="289"/>
      <c r="D1115" s="289"/>
      <c r="E1115" s="286"/>
      <c r="F1115" s="286"/>
    </row>
    <row r="1116" ht="20.1" hidden="1" customHeight="1" spans="1:6">
      <c r="A1116" s="294" t="s">
        <v>1666</v>
      </c>
      <c r="B1116" s="288">
        <v>3833</v>
      </c>
      <c r="C1116" s="289"/>
      <c r="D1116" s="289"/>
      <c r="E1116" s="286"/>
      <c r="F1116" s="286"/>
    </row>
    <row r="1117" ht="20.1" hidden="1" customHeight="1" spans="1:6">
      <c r="A1117" s="294" t="s">
        <v>1667</v>
      </c>
      <c r="B1117" s="288">
        <v>1063</v>
      </c>
      <c r="C1117" s="289"/>
      <c r="D1117" s="289"/>
      <c r="E1117" s="286"/>
      <c r="F1117" s="286"/>
    </row>
    <row r="1118" ht="24.75" hidden="1" spans="1:6">
      <c r="A1118" s="294" t="s">
        <v>1668</v>
      </c>
      <c r="B1118" s="288">
        <v>20</v>
      </c>
      <c r="C1118" s="289"/>
      <c r="D1118" s="289"/>
      <c r="E1118" s="286"/>
      <c r="F1118" s="286"/>
    </row>
    <row r="1119" ht="20.1" hidden="1" customHeight="1" spans="1:6">
      <c r="A1119" s="294" t="s">
        <v>1669</v>
      </c>
      <c r="B1119" s="288">
        <v>56369</v>
      </c>
      <c r="C1119" s="289"/>
      <c r="D1119" s="289"/>
      <c r="E1119" s="286"/>
      <c r="F1119" s="286"/>
    </row>
    <row r="1120" ht="20.1" hidden="1" customHeight="1" spans="1:6">
      <c r="A1120" s="294" t="s">
        <v>1670</v>
      </c>
      <c r="B1120" s="288">
        <v>2008</v>
      </c>
      <c r="C1120" s="289"/>
      <c r="D1120" s="289"/>
      <c r="E1120" s="286"/>
      <c r="F1120" s="286"/>
    </row>
    <row r="1121" ht="20.1" hidden="1" customHeight="1" spans="1:6">
      <c r="A1121" s="294" t="s">
        <v>1627</v>
      </c>
      <c r="B1121" s="288">
        <v>72</v>
      </c>
      <c r="C1121" s="289"/>
      <c r="D1121" s="289"/>
      <c r="E1121" s="286"/>
      <c r="F1121" s="286"/>
    </row>
    <row r="1122" ht="20.1" hidden="1" customHeight="1" spans="1:6">
      <c r="A1122" s="294" t="s">
        <v>1671</v>
      </c>
      <c r="B1122" s="288">
        <v>0</v>
      </c>
      <c r="C1122" s="289">
        <v>0</v>
      </c>
      <c r="D1122" s="289"/>
      <c r="E1122" s="286">
        <f t="shared" ref="E1122:E1127" si="53">C1122-D1122</f>
        <v>0</v>
      </c>
      <c r="F1122" s="286" t="e">
        <f t="shared" ref="F1122:F1127" si="54">E1122/D1122</f>
        <v>#DIV/0!</v>
      </c>
    </row>
    <row r="1123" ht="20.1" hidden="1" customHeight="1" spans="1:6">
      <c r="A1123" s="294" t="s">
        <v>1672</v>
      </c>
      <c r="B1123" s="288">
        <v>0</v>
      </c>
      <c r="C1123" s="289">
        <v>0</v>
      </c>
      <c r="D1123" s="289"/>
      <c r="E1123" s="286">
        <f t="shared" si="53"/>
        <v>0</v>
      </c>
      <c r="F1123" s="286" t="e">
        <f t="shared" si="54"/>
        <v>#DIV/0!</v>
      </c>
    </row>
    <row r="1124" ht="20.1" hidden="1" customHeight="1" spans="1:6">
      <c r="A1124" s="294" t="s">
        <v>1673</v>
      </c>
      <c r="B1124" s="288">
        <v>39492</v>
      </c>
      <c r="C1124" s="289">
        <v>9</v>
      </c>
      <c r="D1124" s="289"/>
      <c r="E1124" s="286">
        <f t="shared" si="53"/>
        <v>9</v>
      </c>
      <c r="F1124" s="286" t="e">
        <f t="shared" si="54"/>
        <v>#DIV/0!</v>
      </c>
    </row>
    <row r="1125" ht="20.1" customHeight="1" spans="1:6">
      <c r="A1125" s="294" t="s">
        <v>1674</v>
      </c>
      <c r="B1125" s="288">
        <v>118001</v>
      </c>
      <c r="C1125" s="289">
        <f>SUM(C1126:C1133)</f>
        <v>305</v>
      </c>
      <c r="D1125" s="289">
        <f>SUM(D1126:D1133)</f>
        <v>0</v>
      </c>
      <c r="E1125" s="286">
        <f t="shared" si="53"/>
        <v>305</v>
      </c>
      <c r="F1125" s="286" t="e">
        <f t="shared" si="54"/>
        <v>#DIV/0!</v>
      </c>
    </row>
    <row r="1126" ht="20.1" hidden="1" customHeight="1" spans="1:6">
      <c r="A1126" s="294" t="s">
        <v>805</v>
      </c>
      <c r="B1126" s="288">
        <v>33110</v>
      </c>
      <c r="C1126" s="289">
        <v>236</v>
      </c>
      <c r="D1126" s="289"/>
      <c r="E1126" s="286">
        <f t="shared" si="53"/>
        <v>236</v>
      </c>
      <c r="F1126" s="286" t="e">
        <f t="shared" si="54"/>
        <v>#DIV/0!</v>
      </c>
    </row>
    <row r="1127" ht="20.1" hidden="1" customHeight="1" spans="1:6">
      <c r="A1127" s="294" t="s">
        <v>806</v>
      </c>
      <c r="B1127" s="288">
        <v>8103</v>
      </c>
      <c r="C1127" s="289">
        <v>11</v>
      </c>
      <c r="D1127" s="289"/>
      <c r="E1127" s="286">
        <f t="shared" si="53"/>
        <v>11</v>
      </c>
      <c r="F1127" s="286" t="e">
        <f t="shared" si="54"/>
        <v>#DIV/0!</v>
      </c>
    </row>
    <row r="1128" ht="20.1" hidden="1" customHeight="1" spans="1:6">
      <c r="A1128" s="294" t="s">
        <v>807</v>
      </c>
      <c r="B1128" s="288">
        <v>726</v>
      </c>
      <c r="C1128" s="289"/>
      <c r="D1128" s="289"/>
      <c r="E1128" s="286"/>
      <c r="F1128" s="286"/>
    </row>
    <row r="1129" ht="20.1" hidden="1" customHeight="1" spans="1:6">
      <c r="A1129" s="294" t="s">
        <v>1675</v>
      </c>
      <c r="B1129" s="288">
        <v>0</v>
      </c>
      <c r="C1129" s="289">
        <v>0</v>
      </c>
      <c r="D1129" s="289"/>
      <c r="E1129" s="286">
        <f t="shared" ref="E1129:E1133" si="55">C1129-D1129</f>
        <v>0</v>
      </c>
      <c r="F1129" s="286" t="e">
        <f t="shared" ref="F1129:F1133" si="56">E1129/D1129</f>
        <v>#DIV/0!</v>
      </c>
    </row>
    <row r="1130" ht="20.1" hidden="1" customHeight="1" spans="1:6">
      <c r="A1130" s="294" t="s">
        <v>1676</v>
      </c>
      <c r="B1130" s="288">
        <v>15157</v>
      </c>
      <c r="C1130" s="289">
        <v>15</v>
      </c>
      <c r="D1130" s="289"/>
      <c r="E1130" s="286">
        <f t="shared" si="55"/>
        <v>15</v>
      </c>
      <c r="F1130" s="286" t="e">
        <f t="shared" si="56"/>
        <v>#DIV/0!</v>
      </c>
    </row>
    <row r="1131" ht="20.1" hidden="1" customHeight="1" spans="1:6">
      <c r="A1131" s="294" t="s">
        <v>1677</v>
      </c>
      <c r="B1131" s="288">
        <v>5203</v>
      </c>
      <c r="C1131" s="289"/>
      <c r="D1131" s="289"/>
      <c r="E1131" s="286"/>
      <c r="F1131" s="286"/>
    </row>
    <row r="1132" ht="20.1" hidden="1" customHeight="1" spans="1:6">
      <c r="A1132" s="294" t="s">
        <v>1678</v>
      </c>
      <c r="B1132" s="288">
        <v>23721</v>
      </c>
      <c r="C1132" s="289"/>
      <c r="D1132" s="289"/>
      <c r="E1132" s="286"/>
      <c r="F1132" s="286"/>
    </row>
    <row r="1133" ht="20.1" hidden="1" customHeight="1" spans="1:6">
      <c r="A1133" s="294" t="s">
        <v>1679</v>
      </c>
      <c r="B1133" s="288">
        <v>31981</v>
      </c>
      <c r="C1133" s="289">
        <v>43</v>
      </c>
      <c r="D1133" s="289"/>
      <c r="E1133" s="286">
        <f t="shared" si="55"/>
        <v>43</v>
      </c>
      <c r="F1133" s="286" t="e">
        <f t="shared" si="56"/>
        <v>#DIV/0!</v>
      </c>
    </row>
    <row r="1134" ht="20.1" customHeight="1" spans="1:6">
      <c r="A1134" s="294" t="s">
        <v>1680</v>
      </c>
      <c r="B1134" s="288">
        <v>51533</v>
      </c>
      <c r="C1134" s="289">
        <f>SUM(C1135:C1140)</f>
        <v>0</v>
      </c>
      <c r="D1134" s="289">
        <f>SUM(D1135:D1140)</f>
        <v>0</v>
      </c>
      <c r="E1134" s="286"/>
      <c r="F1134" s="286"/>
    </row>
    <row r="1135" ht="20.1" hidden="1" customHeight="1" spans="1:6">
      <c r="A1135" s="294" t="s">
        <v>1214</v>
      </c>
      <c r="B1135" s="288">
        <v>8251</v>
      </c>
      <c r="C1135" s="289"/>
      <c r="D1135" s="289"/>
      <c r="E1135" s="286"/>
      <c r="F1135" s="286"/>
    </row>
    <row r="1136" ht="20.1" hidden="1" customHeight="1" spans="1:6">
      <c r="A1136" s="294" t="s">
        <v>806</v>
      </c>
      <c r="B1136" s="288">
        <v>2845</v>
      </c>
      <c r="C1136" s="289"/>
      <c r="D1136" s="289"/>
      <c r="E1136" s="286"/>
      <c r="F1136" s="286"/>
    </row>
    <row r="1137" ht="20.1" hidden="1" customHeight="1" spans="1:6">
      <c r="A1137" s="294" t="s">
        <v>807</v>
      </c>
      <c r="B1137" s="288">
        <v>0</v>
      </c>
      <c r="C1137" s="289"/>
      <c r="D1137" s="289"/>
      <c r="E1137" s="286"/>
      <c r="F1137" s="286"/>
    </row>
    <row r="1138" ht="20.1" hidden="1" customHeight="1" spans="1:6">
      <c r="A1138" s="294" t="s">
        <v>1681</v>
      </c>
      <c r="B1138" s="288">
        <v>0</v>
      </c>
      <c r="C1138" s="289"/>
      <c r="D1138" s="289"/>
      <c r="E1138" s="286"/>
      <c r="F1138" s="286"/>
    </row>
    <row r="1139" ht="20.1" hidden="1" customHeight="1" spans="1:6">
      <c r="A1139" s="294" t="s">
        <v>1682</v>
      </c>
      <c r="B1139" s="288">
        <v>0</v>
      </c>
      <c r="C1139" s="289"/>
      <c r="D1139" s="289"/>
      <c r="E1139" s="286"/>
      <c r="F1139" s="286"/>
    </row>
    <row r="1140" ht="20.1" hidden="1" customHeight="1" spans="1:6">
      <c r="A1140" s="294" t="s">
        <v>1683</v>
      </c>
      <c r="B1140" s="288">
        <v>40437</v>
      </c>
      <c r="C1140" s="289"/>
      <c r="D1140" s="289"/>
      <c r="E1140" s="286"/>
      <c r="F1140" s="286"/>
    </row>
    <row r="1141" ht="20.1" customHeight="1" spans="1:6">
      <c r="A1141" s="294" t="s">
        <v>1684</v>
      </c>
      <c r="B1141" s="288">
        <v>627956</v>
      </c>
      <c r="C1141" s="289">
        <f>SUM(C1142:C1147)</f>
        <v>275</v>
      </c>
      <c r="D1141" s="289">
        <f>SUM(D1142:D1147)</f>
        <v>0</v>
      </c>
      <c r="E1141" s="286">
        <f>C1141-D1141</f>
        <v>275</v>
      </c>
      <c r="F1141" s="286" t="e">
        <f>E1141/D1141</f>
        <v>#DIV/0!</v>
      </c>
    </row>
    <row r="1142" ht="20.1" hidden="1" customHeight="1" spans="1:6">
      <c r="A1142" s="294" t="s">
        <v>1214</v>
      </c>
      <c r="B1142" s="288">
        <v>2641</v>
      </c>
      <c r="C1142" s="289"/>
      <c r="D1142" s="289"/>
      <c r="E1142" s="286"/>
      <c r="F1142" s="286"/>
    </row>
    <row r="1143" ht="20.1" hidden="1" customHeight="1" spans="1:6">
      <c r="A1143" s="294" t="s">
        <v>1640</v>
      </c>
      <c r="B1143" s="288">
        <v>406</v>
      </c>
      <c r="C1143" s="289"/>
      <c r="D1143" s="289"/>
      <c r="E1143" s="286"/>
      <c r="F1143" s="286"/>
    </row>
    <row r="1144" ht="20.1" hidden="1" customHeight="1" spans="1:6">
      <c r="A1144" s="294" t="s">
        <v>807</v>
      </c>
      <c r="B1144" s="288">
        <v>19</v>
      </c>
      <c r="C1144" s="289"/>
      <c r="D1144" s="289"/>
      <c r="E1144" s="286"/>
      <c r="F1144" s="286"/>
    </row>
    <row r="1145" ht="20.1" hidden="1" customHeight="1" spans="1:6">
      <c r="A1145" s="294" t="s">
        <v>1685</v>
      </c>
      <c r="B1145" s="288">
        <v>7862</v>
      </c>
      <c r="C1145" s="289"/>
      <c r="D1145" s="289"/>
      <c r="E1145" s="286"/>
      <c r="F1145" s="286"/>
    </row>
    <row r="1146" ht="20.1" hidden="1" customHeight="1" spans="1:6">
      <c r="A1146" s="294" t="s">
        <v>1686</v>
      </c>
      <c r="B1146" s="288">
        <v>214074</v>
      </c>
      <c r="C1146" s="289">
        <v>125</v>
      </c>
      <c r="D1146" s="289"/>
      <c r="E1146" s="286">
        <f t="shared" ref="E1146:E1181" si="57">C1146-D1146</f>
        <v>125</v>
      </c>
      <c r="F1146" s="286" t="e">
        <f t="shared" ref="F1146:F1149" si="58">E1146/D1146</f>
        <v>#DIV/0!</v>
      </c>
    </row>
    <row r="1147" ht="20.1" hidden="1" customHeight="1" spans="1:6">
      <c r="A1147" s="294" t="s">
        <v>1687</v>
      </c>
      <c r="B1147" s="288">
        <v>402954</v>
      </c>
      <c r="C1147" s="289">
        <v>150</v>
      </c>
      <c r="D1147" s="289"/>
      <c r="E1147" s="286">
        <f t="shared" si="57"/>
        <v>150</v>
      </c>
      <c r="F1147" s="286" t="e">
        <f t="shared" si="58"/>
        <v>#DIV/0!</v>
      </c>
    </row>
    <row r="1148" ht="20.1" customHeight="1" spans="1:6">
      <c r="A1148" s="294" t="s">
        <v>1688</v>
      </c>
      <c r="B1148" s="288">
        <v>381233</v>
      </c>
      <c r="C1148" s="289">
        <f>SUM(C1150:C1154)</f>
        <v>1850</v>
      </c>
      <c r="D1148" s="289">
        <f>SUM(D1150:D1154)</f>
        <v>0</v>
      </c>
      <c r="E1148" s="286">
        <f t="shared" si="57"/>
        <v>1850</v>
      </c>
      <c r="F1148" s="286" t="e">
        <f t="shared" si="58"/>
        <v>#DIV/0!</v>
      </c>
    </row>
    <row r="1149" ht="20.1" hidden="1" customHeight="1" spans="1:6">
      <c r="A1149" s="294" t="s">
        <v>1689</v>
      </c>
      <c r="B1149" s="288">
        <v>533</v>
      </c>
      <c r="C1149" s="289">
        <v>0.05</v>
      </c>
      <c r="D1149" s="289"/>
      <c r="E1149" s="286">
        <f t="shared" si="57"/>
        <v>0.05</v>
      </c>
      <c r="F1149" s="286" t="e">
        <f t="shared" si="58"/>
        <v>#DIV/0!</v>
      </c>
    </row>
    <row r="1150" ht="20.1" hidden="1" customHeight="1" spans="1:6">
      <c r="A1150" s="294" t="s">
        <v>1690</v>
      </c>
      <c r="B1150" s="288">
        <v>15596</v>
      </c>
      <c r="C1150" s="289"/>
      <c r="D1150" s="289"/>
      <c r="E1150" s="286"/>
      <c r="F1150" s="286"/>
    </row>
    <row r="1151" ht="20.1" hidden="1" customHeight="1" spans="1:6">
      <c r="A1151" s="294" t="s">
        <v>1691</v>
      </c>
      <c r="B1151" s="288">
        <v>151625</v>
      </c>
      <c r="C1151" s="289">
        <v>136</v>
      </c>
      <c r="D1151" s="289"/>
      <c r="E1151" s="286">
        <f t="shared" si="57"/>
        <v>136</v>
      </c>
      <c r="F1151" s="286" t="e">
        <f t="shared" ref="F1151:F1181" si="59">E1151/D1151</f>
        <v>#DIV/0!</v>
      </c>
    </row>
    <row r="1152" ht="20.1" hidden="1" customHeight="1" spans="1:6">
      <c r="A1152" s="294" t="s">
        <v>1692</v>
      </c>
      <c r="B1152" s="288">
        <v>270</v>
      </c>
      <c r="C1152" s="289"/>
      <c r="D1152" s="289"/>
      <c r="E1152" s="286"/>
      <c r="F1152" s="286"/>
    </row>
    <row r="1153" ht="24.75" hidden="1" spans="1:6">
      <c r="A1153" s="294" t="s">
        <v>1693</v>
      </c>
      <c r="B1153" s="288">
        <v>0</v>
      </c>
      <c r="C1153" s="289">
        <v>0</v>
      </c>
      <c r="D1153" s="289"/>
      <c r="E1153" s="286">
        <f t="shared" si="57"/>
        <v>0</v>
      </c>
      <c r="F1153" s="286" t="e">
        <f t="shared" si="59"/>
        <v>#DIV/0!</v>
      </c>
    </row>
    <row r="1154" ht="20.1" hidden="1" customHeight="1" spans="1:6">
      <c r="A1154" s="294" t="s">
        <v>1694</v>
      </c>
      <c r="B1154" s="288">
        <v>213209</v>
      </c>
      <c r="C1154" s="289">
        <v>1714</v>
      </c>
      <c r="D1154" s="289"/>
      <c r="E1154" s="286">
        <f t="shared" si="57"/>
        <v>1714</v>
      </c>
      <c r="F1154" s="286" t="e">
        <f t="shared" si="59"/>
        <v>#DIV/0!</v>
      </c>
    </row>
    <row r="1155" ht="20.1" customHeight="1" spans="1:6">
      <c r="A1155" s="300" t="s">
        <v>1695</v>
      </c>
      <c r="B1155" s="288">
        <v>444336</v>
      </c>
      <c r="C1155" s="289">
        <f>SUM(C1156+C1166+C1173+C1179)</f>
        <v>535</v>
      </c>
      <c r="D1155" s="289">
        <f>SUM(D1156+D1166+D1173+D1179)</f>
        <v>0</v>
      </c>
      <c r="E1155" s="286">
        <f t="shared" si="57"/>
        <v>535</v>
      </c>
      <c r="F1155" s="286" t="e">
        <f t="shared" si="59"/>
        <v>#DIV/0!</v>
      </c>
    </row>
    <row r="1156" ht="20.1" customHeight="1" spans="1:6">
      <c r="A1156" s="294" t="s">
        <v>1696</v>
      </c>
      <c r="B1156" s="288">
        <v>180428</v>
      </c>
      <c r="C1156" s="289">
        <f>SUM(C1157:C1165)</f>
        <v>246</v>
      </c>
      <c r="D1156" s="289">
        <f>SUM(D1157:D1165)</f>
        <v>0</v>
      </c>
      <c r="E1156" s="286">
        <f t="shared" si="57"/>
        <v>246</v>
      </c>
      <c r="F1156" s="286" t="e">
        <f t="shared" si="59"/>
        <v>#DIV/0!</v>
      </c>
    </row>
    <row r="1157" ht="20.1" hidden="1" customHeight="1" spans="1:6">
      <c r="A1157" s="294" t="s">
        <v>1214</v>
      </c>
      <c r="B1157" s="288">
        <v>30425</v>
      </c>
      <c r="C1157" s="289">
        <v>125</v>
      </c>
      <c r="D1157" s="289"/>
      <c r="E1157" s="286">
        <f t="shared" si="57"/>
        <v>125</v>
      </c>
      <c r="F1157" s="286" t="e">
        <f t="shared" si="59"/>
        <v>#DIV/0!</v>
      </c>
    </row>
    <row r="1158" ht="20.1" hidden="1" customHeight="1" spans="1:6">
      <c r="A1158" s="294" t="s">
        <v>806</v>
      </c>
      <c r="B1158" s="288">
        <v>7814</v>
      </c>
      <c r="C1158" s="289"/>
      <c r="D1158" s="289"/>
      <c r="E1158" s="286"/>
      <c r="F1158" s="286"/>
    </row>
    <row r="1159" ht="20.1" hidden="1" customHeight="1" spans="1:6">
      <c r="A1159" s="294" t="s">
        <v>807</v>
      </c>
      <c r="B1159" s="288">
        <v>41</v>
      </c>
      <c r="C1159" s="289"/>
      <c r="D1159" s="289"/>
      <c r="E1159" s="286"/>
      <c r="F1159" s="286"/>
    </row>
    <row r="1160" ht="20.1" hidden="1" customHeight="1" spans="1:6">
      <c r="A1160" s="294" t="s">
        <v>1697</v>
      </c>
      <c r="B1160" s="288">
        <v>460</v>
      </c>
      <c r="C1160" s="289"/>
      <c r="D1160" s="289"/>
      <c r="E1160" s="286"/>
      <c r="F1160" s="286"/>
    </row>
    <row r="1161" ht="20.1" hidden="1" customHeight="1" spans="1:6">
      <c r="A1161" s="294" t="s">
        <v>1698</v>
      </c>
      <c r="B1161" s="288">
        <v>610</v>
      </c>
      <c r="C1161" s="289"/>
      <c r="D1161" s="289"/>
      <c r="E1161" s="286"/>
      <c r="F1161" s="286"/>
    </row>
    <row r="1162" ht="20.1" hidden="1" customHeight="1" spans="1:6">
      <c r="A1162" s="294" t="s">
        <v>1699</v>
      </c>
      <c r="B1162" s="288">
        <v>75</v>
      </c>
      <c r="C1162" s="289"/>
      <c r="D1162" s="289"/>
      <c r="E1162" s="286"/>
      <c r="F1162" s="286"/>
    </row>
    <row r="1163" ht="20.1" hidden="1" customHeight="1" spans="1:6">
      <c r="A1163" s="294" t="s">
        <v>1700</v>
      </c>
      <c r="B1163" s="288">
        <v>6950</v>
      </c>
      <c r="C1163" s="289"/>
      <c r="D1163" s="289"/>
      <c r="E1163" s="286"/>
      <c r="F1163" s="286"/>
    </row>
    <row r="1164" ht="20.1" hidden="1" customHeight="1" spans="1:6">
      <c r="A1164" s="294" t="s">
        <v>814</v>
      </c>
      <c r="B1164" s="288">
        <v>604</v>
      </c>
      <c r="C1164" s="289"/>
      <c r="D1164" s="289"/>
      <c r="E1164" s="286"/>
      <c r="F1164" s="286"/>
    </row>
    <row r="1165" ht="20.1" hidden="1" customHeight="1" spans="1:6">
      <c r="A1165" s="294" t="s">
        <v>1701</v>
      </c>
      <c r="B1165" s="288">
        <v>133449</v>
      </c>
      <c r="C1165" s="289">
        <v>121</v>
      </c>
      <c r="D1165" s="289"/>
      <c r="E1165" s="286">
        <f t="shared" si="57"/>
        <v>121</v>
      </c>
      <c r="F1165" s="286" t="e">
        <f t="shared" si="59"/>
        <v>#DIV/0!</v>
      </c>
    </row>
    <row r="1166" ht="20.1" customHeight="1" spans="1:6">
      <c r="A1166" s="294" t="s">
        <v>1702</v>
      </c>
      <c r="B1166" s="288">
        <v>138321</v>
      </c>
      <c r="C1166" s="289">
        <f>SUM(C1167:C1172)</f>
        <v>30</v>
      </c>
      <c r="D1166" s="289">
        <f>SUM(D1167:D1172)</f>
        <v>0</v>
      </c>
      <c r="E1166" s="286">
        <f t="shared" si="57"/>
        <v>30</v>
      </c>
      <c r="F1166" s="286" t="e">
        <f t="shared" si="59"/>
        <v>#DIV/0!</v>
      </c>
    </row>
    <row r="1167" ht="20.1" hidden="1" customHeight="1" spans="1:6">
      <c r="A1167" s="294" t="s">
        <v>805</v>
      </c>
      <c r="B1167" s="288">
        <v>14734</v>
      </c>
      <c r="C1167" s="289"/>
      <c r="D1167" s="289"/>
      <c r="E1167" s="286"/>
      <c r="F1167" s="286"/>
    </row>
    <row r="1168" ht="20.1" hidden="1" customHeight="1" spans="1:6">
      <c r="A1168" s="294" t="s">
        <v>806</v>
      </c>
      <c r="B1168" s="288">
        <v>5727</v>
      </c>
      <c r="C1168" s="289"/>
      <c r="D1168" s="289"/>
      <c r="E1168" s="286"/>
      <c r="F1168" s="286"/>
    </row>
    <row r="1169" ht="20.1" hidden="1" customHeight="1" spans="1:6">
      <c r="A1169" s="294" t="s">
        <v>807</v>
      </c>
      <c r="B1169" s="288">
        <v>14</v>
      </c>
      <c r="C1169" s="289">
        <v>0</v>
      </c>
      <c r="D1169" s="289"/>
      <c r="E1169" s="286">
        <f t="shared" si="57"/>
        <v>0</v>
      </c>
      <c r="F1169" s="286" t="e">
        <f t="shared" si="59"/>
        <v>#DIV/0!</v>
      </c>
    </row>
    <row r="1170" ht="20.1" hidden="1" customHeight="1" spans="1:6">
      <c r="A1170" s="294" t="s">
        <v>1703</v>
      </c>
      <c r="B1170" s="288">
        <v>19644</v>
      </c>
      <c r="C1170" s="289">
        <v>7</v>
      </c>
      <c r="D1170" s="289"/>
      <c r="E1170" s="286">
        <f t="shared" si="57"/>
        <v>7</v>
      </c>
      <c r="F1170" s="286" t="e">
        <f t="shared" si="59"/>
        <v>#DIV/0!</v>
      </c>
    </row>
    <row r="1171" ht="20.1" hidden="1" customHeight="1" spans="1:6">
      <c r="A1171" s="294" t="s">
        <v>1704</v>
      </c>
      <c r="B1171" s="288">
        <v>2742</v>
      </c>
      <c r="C1171" s="289"/>
      <c r="D1171" s="289"/>
      <c r="E1171" s="286"/>
      <c r="F1171" s="286"/>
    </row>
    <row r="1172" ht="20.1" hidden="1" customHeight="1" spans="1:6">
      <c r="A1172" s="294" t="s">
        <v>1705</v>
      </c>
      <c r="B1172" s="288">
        <v>95460</v>
      </c>
      <c r="C1172" s="289">
        <v>23</v>
      </c>
      <c r="D1172" s="289"/>
      <c r="E1172" s="286">
        <f t="shared" si="57"/>
        <v>23</v>
      </c>
      <c r="F1172" s="286" t="e">
        <f t="shared" si="59"/>
        <v>#DIV/0!</v>
      </c>
    </row>
    <row r="1173" ht="20.1" customHeight="1" spans="1:6">
      <c r="A1173" s="294" t="s">
        <v>1706</v>
      </c>
      <c r="B1173" s="288">
        <v>70263</v>
      </c>
      <c r="C1173" s="289">
        <f>SUM(C1174:C1178)</f>
        <v>78</v>
      </c>
      <c r="D1173" s="289">
        <f>SUM(D1174:D1178)</f>
        <v>0</v>
      </c>
      <c r="E1173" s="286">
        <f t="shared" si="57"/>
        <v>78</v>
      </c>
      <c r="F1173" s="286" t="e">
        <f t="shared" si="59"/>
        <v>#DIV/0!</v>
      </c>
    </row>
    <row r="1174" ht="20.1" hidden="1" customHeight="1" spans="1:6">
      <c r="A1174" s="294" t="s">
        <v>805</v>
      </c>
      <c r="B1174" s="288">
        <v>791</v>
      </c>
      <c r="C1174" s="289"/>
      <c r="D1174" s="289"/>
      <c r="E1174" s="286"/>
      <c r="F1174" s="286"/>
    </row>
    <row r="1175" ht="20.1" hidden="1" customHeight="1" spans="1:6">
      <c r="A1175" s="294" t="s">
        <v>806</v>
      </c>
      <c r="B1175" s="288">
        <v>962</v>
      </c>
      <c r="C1175" s="289"/>
      <c r="D1175" s="289"/>
      <c r="E1175" s="286"/>
      <c r="F1175" s="286"/>
    </row>
    <row r="1176" ht="20.1" hidden="1" customHeight="1" spans="1:6">
      <c r="A1176" s="294" t="s">
        <v>807</v>
      </c>
      <c r="B1176" s="288">
        <v>22</v>
      </c>
      <c r="C1176" s="289">
        <v>0</v>
      </c>
      <c r="D1176" s="289"/>
      <c r="E1176" s="286">
        <f t="shared" si="57"/>
        <v>0</v>
      </c>
      <c r="F1176" s="286" t="e">
        <f t="shared" si="59"/>
        <v>#DIV/0!</v>
      </c>
    </row>
    <row r="1177" ht="20.1" hidden="1" customHeight="1" spans="1:6">
      <c r="A1177" s="294" t="s">
        <v>1707</v>
      </c>
      <c r="B1177" s="288">
        <v>3</v>
      </c>
      <c r="C1177" s="289">
        <v>0</v>
      </c>
      <c r="D1177" s="289"/>
      <c r="E1177" s="286">
        <f t="shared" si="57"/>
        <v>0</v>
      </c>
      <c r="F1177" s="286" t="e">
        <f t="shared" si="59"/>
        <v>#DIV/0!</v>
      </c>
    </row>
    <row r="1178" ht="20.1" hidden="1" customHeight="1" spans="1:6">
      <c r="A1178" s="294" t="s">
        <v>1708</v>
      </c>
      <c r="B1178" s="288">
        <v>68485</v>
      </c>
      <c r="C1178" s="289">
        <v>78</v>
      </c>
      <c r="D1178" s="289"/>
      <c r="E1178" s="286">
        <f t="shared" si="57"/>
        <v>78</v>
      </c>
      <c r="F1178" s="286" t="e">
        <f t="shared" si="59"/>
        <v>#DIV/0!</v>
      </c>
    </row>
    <row r="1179" ht="20.1" customHeight="1" spans="1:6">
      <c r="A1179" s="294" t="s">
        <v>1709</v>
      </c>
      <c r="B1179" s="288">
        <v>55324</v>
      </c>
      <c r="C1179" s="289">
        <f>SUM(C1180:C1181)</f>
        <v>181</v>
      </c>
      <c r="D1179" s="289">
        <f>SUM(D1180:D1181)</f>
        <v>0</v>
      </c>
      <c r="E1179" s="286">
        <f t="shared" si="57"/>
        <v>181</v>
      </c>
      <c r="F1179" s="286" t="e">
        <f t="shared" si="59"/>
        <v>#DIV/0!</v>
      </c>
    </row>
    <row r="1180" ht="20.1" hidden="1" customHeight="1" spans="1:6">
      <c r="A1180" s="294" t="s">
        <v>1710</v>
      </c>
      <c r="B1180" s="288">
        <v>28290</v>
      </c>
      <c r="C1180" s="289"/>
      <c r="D1180" s="289"/>
      <c r="E1180" s="286"/>
      <c r="F1180" s="286"/>
    </row>
    <row r="1181" ht="20.1" hidden="1" customHeight="1" spans="1:6">
      <c r="A1181" s="294" t="s">
        <v>1711</v>
      </c>
      <c r="B1181" s="288">
        <v>27034</v>
      </c>
      <c r="C1181" s="289">
        <v>181</v>
      </c>
      <c r="D1181" s="289"/>
      <c r="E1181" s="286">
        <f t="shared" si="57"/>
        <v>181</v>
      </c>
      <c r="F1181" s="286" t="e">
        <f t="shared" si="59"/>
        <v>#DIV/0!</v>
      </c>
    </row>
    <row r="1182" ht="20.1" customHeight="1" spans="1:6">
      <c r="A1182" s="295" t="s">
        <v>1712</v>
      </c>
      <c r="B1182" s="288">
        <v>57623</v>
      </c>
      <c r="C1182" s="289">
        <f>SUM(C1183+C1190+C1200+C1206+C1209)</f>
        <v>0</v>
      </c>
      <c r="D1182" s="289">
        <f>SUM(D1183+D1190+D1200+D1206+D1209)</f>
        <v>0</v>
      </c>
      <c r="E1182" s="286"/>
      <c r="F1182" s="286"/>
    </row>
    <row r="1183" ht="20.1" customHeight="1" spans="1:6">
      <c r="A1183" s="294" t="s">
        <v>1713</v>
      </c>
      <c r="B1183" s="288">
        <v>4515</v>
      </c>
      <c r="C1183" s="289">
        <f>SUM(C1184:C1189)</f>
        <v>0</v>
      </c>
      <c r="D1183" s="289">
        <f>SUM(D1184:D1189)</f>
        <v>0</v>
      </c>
      <c r="E1183" s="286"/>
      <c r="F1183" s="286"/>
    </row>
    <row r="1184" ht="19.5" hidden="1" customHeight="1" spans="1:6">
      <c r="A1184" s="294" t="s">
        <v>805</v>
      </c>
      <c r="B1184" s="288">
        <v>1467</v>
      </c>
      <c r="C1184" s="289"/>
      <c r="D1184" s="289"/>
      <c r="E1184" s="286"/>
      <c r="F1184" s="286"/>
    </row>
    <row r="1185" ht="19.5" hidden="1" customHeight="1" spans="1:6">
      <c r="A1185" s="294" t="s">
        <v>806</v>
      </c>
      <c r="B1185" s="288">
        <v>2035</v>
      </c>
      <c r="C1185" s="289"/>
      <c r="D1185" s="289"/>
      <c r="E1185" s="286"/>
      <c r="F1185" s="286"/>
    </row>
    <row r="1186" ht="19.5" hidden="1" customHeight="1" spans="1:6">
      <c r="A1186" s="294" t="s">
        <v>807</v>
      </c>
      <c r="B1186" s="288">
        <v>0</v>
      </c>
      <c r="C1186" s="289"/>
      <c r="D1186" s="289"/>
      <c r="E1186" s="286"/>
      <c r="F1186" s="286"/>
    </row>
    <row r="1187" ht="19.5" hidden="1" customHeight="1" spans="1:6">
      <c r="A1187" s="294" t="s">
        <v>1714</v>
      </c>
      <c r="B1187" s="288">
        <v>0</v>
      </c>
      <c r="C1187" s="289"/>
      <c r="D1187" s="289"/>
      <c r="E1187" s="286"/>
      <c r="F1187" s="286"/>
    </row>
    <row r="1188" ht="19.5" hidden="1" customHeight="1" spans="1:6">
      <c r="A1188" s="294" t="s">
        <v>814</v>
      </c>
      <c r="B1188" s="288">
        <v>164</v>
      </c>
      <c r="C1188" s="289"/>
      <c r="D1188" s="289"/>
      <c r="E1188" s="286"/>
      <c r="F1188" s="286"/>
    </row>
    <row r="1189" ht="19.5" hidden="1" customHeight="1" spans="1:6">
      <c r="A1189" s="294" t="s">
        <v>1715</v>
      </c>
      <c r="B1189" s="288">
        <v>849</v>
      </c>
      <c r="C1189" s="289"/>
      <c r="D1189" s="289"/>
      <c r="E1189" s="286"/>
      <c r="F1189" s="286"/>
    </row>
    <row r="1190" ht="20.1" customHeight="1" spans="1:6">
      <c r="A1190" s="294" t="s">
        <v>1716</v>
      </c>
      <c r="B1190" s="288">
        <v>3057</v>
      </c>
      <c r="C1190" s="289">
        <f>SUM(C1199)</f>
        <v>0</v>
      </c>
      <c r="D1190" s="289">
        <f>SUM(D1199)</f>
        <v>0</v>
      </c>
      <c r="E1190" s="286"/>
      <c r="F1190" s="286"/>
    </row>
    <row r="1191" ht="20.1" hidden="1" customHeight="1" spans="1:6">
      <c r="A1191" s="294" t="s">
        <v>1717</v>
      </c>
      <c r="B1191" s="288">
        <v>0</v>
      </c>
      <c r="C1191" s="289"/>
      <c r="D1191" s="289"/>
      <c r="E1191" s="286"/>
      <c r="F1191" s="286"/>
    </row>
    <row r="1192" ht="20.1" hidden="1" customHeight="1" spans="1:6">
      <c r="A1192" s="294" t="s">
        <v>1718</v>
      </c>
      <c r="B1192" s="288">
        <v>0</v>
      </c>
      <c r="C1192" s="289"/>
      <c r="D1192" s="289"/>
      <c r="E1192" s="286"/>
      <c r="F1192" s="286"/>
    </row>
    <row r="1193" ht="20.1" hidden="1" customHeight="1" spans="1:6">
      <c r="A1193" s="294" t="s">
        <v>1719</v>
      </c>
      <c r="B1193" s="288">
        <v>0</v>
      </c>
      <c r="C1193" s="289"/>
      <c r="D1193" s="289"/>
      <c r="E1193" s="286"/>
      <c r="F1193" s="286"/>
    </row>
    <row r="1194" ht="20.1" hidden="1" customHeight="1" spans="1:6">
      <c r="A1194" s="294" t="s">
        <v>1720</v>
      </c>
      <c r="B1194" s="288">
        <v>5</v>
      </c>
      <c r="C1194" s="289"/>
      <c r="D1194" s="289"/>
      <c r="E1194" s="286"/>
      <c r="F1194" s="286"/>
    </row>
    <row r="1195" ht="20.1" hidden="1" customHeight="1" spans="1:6">
      <c r="A1195" s="294" t="s">
        <v>1721</v>
      </c>
      <c r="B1195" s="288">
        <v>11</v>
      </c>
      <c r="C1195" s="289"/>
      <c r="D1195" s="289"/>
      <c r="E1195" s="286"/>
      <c r="F1195" s="286"/>
    </row>
    <row r="1196" ht="20.1" hidden="1" customHeight="1" spans="1:6">
      <c r="A1196" s="294" t="s">
        <v>1722</v>
      </c>
      <c r="B1196" s="288">
        <v>38</v>
      </c>
      <c r="C1196" s="289"/>
      <c r="D1196" s="289"/>
      <c r="E1196" s="286"/>
      <c r="F1196" s="286"/>
    </row>
    <row r="1197" ht="20.1" hidden="1" customHeight="1" spans="1:6">
      <c r="A1197" s="294" t="s">
        <v>1723</v>
      </c>
      <c r="B1197" s="288">
        <v>0</v>
      </c>
      <c r="C1197" s="289"/>
      <c r="D1197" s="289"/>
      <c r="E1197" s="286"/>
      <c r="F1197" s="286"/>
    </row>
    <row r="1198" ht="20.1" hidden="1" customHeight="1" spans="1:6">
      <c r="A1198" s="294" t="s">
        <v>1724</v>
      </c>
      <c r="B1198" s="288">
        <v>0</v>
      </c>
      <c r="C1198" s="289"/>
      <c r="D1198" s="289"/>
      <c r="E1198" s="286"/>
      <c r="F1198" s="286"/>
    </row>
    <row r="1199" ht="20.1" hidden="1" customHeight="1" spans="1:6">
      <c r="A1199" s="294" t="s">
        <v>1725</v>
      </c>
      <c r="B1199" s="288">
        <v>3003</v>
      </c>
      <c r="C1199" s="289"/>
      <c r="D1199" s="289"/>
      <c r="E1199" s="286"/>
      <c r="F1199" s="286"/>
    </row>
    <row r="1200" ht="20.1" customHeight="1" spans="1:6">
      <c r="A1200" s="294" t="s">
        <v>1726</v>
      </c>
      <c r="B1200" s="288">
        <v>10226</v>
      </c>
      <c r="C1200" s="289">
        <f>SUM(C1202:C1205)</f>
        <v>0</v>
      </c>
      <c r="D1200" s="289">
        <f>SUM(D1202:D1205)</f>
        <v>0</v>
      </c>
      <c r="E1200" s="286"/>
      <c r="F1200" s="286"/>
    </row>
    <row r="1201" ht="20.1" hidden="1" customHeight="1" spans="1:6">
      <c r="A1201" s="294" t="s">
        <v>1727</v>
      </c>
      <c r="B1201" s="288">
        <v>0</v>
      </c>
      <c r="C1201" s="289"/>
      <c r="D1201" s="289"/>
      <c r="E1201" s="286"/>
      <c r="F1201" s="286"/>
    </row>
    <row r="1202" ht="20.1" hidden="1" customHeight="1" spans="1:6">
      <c r="A1202" s="294" t="s">
        <v>1728</v>
      </c>
      <c r="B1202" s="288">
        <v>0</v>
      </c>
      <c r="C1202" s="289"/>
      <c r="D1202" s="289"/>
      <c r="E1202" s="286"/>
      <c r="F1202" s="286"/>
    </row>
    <row r="1203" ht="20.1" hidden="1" customHeight="1" spans="1:6">
      <c r="A1203" s="294" t="s">
        <v>1729</v>
      </c>
      <c r="B1203" s="288">
        <v>0</v>
      </c>
      <c r="C1203" s="289"/>
      <c r="D1203" s="289"/>
      <c r="E1203" s="286"/>
      <c r="F1203" s="286"/>
    </row>
    <row r="1204" ht="20.1" hidden="1" customHeight="1" spans="1:6">
      <c r="A1204" s="294" t="s">
        <v>1730</v>
      </c>
      <c r="B1204" s="288">
        <v>0</v>
      </c>
      <c r="C1204" s="289"/>
      <c r="D1204" s="289"/>
      <c r="E1204" s="286"/>
      <c r="F1204" s="286"/>
    </row>
    <row r="1205" ht="20.1" hidden="1" customHeight="1" spans="1:6">
      <c r="A1205" s="294" t="s">
        <v>1731</v>
      </c>
      <c r="B1205" s="288">
        <v>10226</v>
      </c>
      <c r="C1205" s="289"/>
      <c r="D1205" s="289"/>
      <c r="E1205" s="286"/>
      <c r="F1205" s="286"/>
    </row>
    <row r="1206" ht="20.1" customHeight="1" spans="1:6">
      <c r="A1206" s="294" t="s">
        <v>1732</v>
      </c>
      <c r="B1206" s="288">
        <v>8</v>
      </c>
      <c r="C1206" s="289"/>
      <c r="D1206" s="289"/>
      <c r="E1206" s="286"/>
      <c r="F1206" s="286"/>
    </row>
    <row r="1207" ht="20.1" hidden="1" customHeight="1" spans="1:6">
      <c r="A1207" s="294" t="s">
        <v>1733</v>
      </c>
      <c r="B1207" s="288">
        <v>0</v>
      </c>
      <c r="C1207" s="289"/>
      <c r="D1207" s="289"/>
      <c r="E1207" s="286"/>
      <c r="F1207" s="286"/>
    </row>
    <row r="1208" ht="20.1" hidden="1" customHeight="1" spans="1:6">
      <c r="A1208" s="294" t="s">
        <v>1734</v>
      </c>
      <c r="B1208" s="288">
        <v>8</v>
      </c>
      <c r="C1208" s="289"/>
      <c r="D1208" s="289"/>
      <c r="E1208" s="286"/>
      <c r="F1208" s="286"/>
    </row>
    <row r="1209" ht="20.1" customHeight="1" spans="1:6">
      <c r="A1209" s="294" t="s">
        <v>1735</v>
      </c>
      <c r="B1209" s="288">
        <v>39817</v>
      </c>
      <c r="C1209" s="289">
        <f>SUM(C1210)</f>
        <v>0</v>
      </c>
      <c r="D1209" s="289">
        <f>SUM(D1210)</f>
        <v>0</v>
      </c>
      <c r="E1209" s="286"/>
      <c r="F1209" s="286"/>
    </row>
    <row r="1210" ht="20.1" hidden="1" customHeight="1" spans="1:6">
      <c r="A1210" s="294" t="s">
        <v>1736</v>
      </c>
      <c r="B1210" s="288">
        <v>39817</v>
      </c>
      <c r="C1210" s="289"/>
      <c r="D1210" s="289"/>
      <c r="E1210" s="286"/>
      <c r="F1210" s="286"/>
    </row>
    <row r="1211" ht="20.1" customHeight="1" spans="1:6">
      <c r="A1211" s="295" t="s">
        <v>1737</v>
      </c>
      <c r="B1211" s="288">
        <v>37048</v>
      </c>
      <c r="C1211" s="289">
        <f t="shared" ref="C1211:F1211" si="60">SUM(C1212:C1220)</f>
        <v>0</v>
      </c>
      <c r="D1211" s="289">
        <f t="shared" si="60"/>
        <v>0</v>
      </c>
      <c r="E1211" s="289">
        <f t="shared" si="60"/>
        <v>0</v>
      </c>
      <c r="F1211" s="289">
        <f t="shared" si="60"/>
        <v>0</v>
      </c>
    </row>
    <row r="1212" ht="20.1" customHeight="1" spans="1:6">
      <c r="A1212" s="294" t="s">
        <v>1738</v>
      </c>
      <c r="B1212" s="288">
        <v>30</v>
      </c>
      <c r="C1212" s="289"/>
      <c r="D1212" s="289"/>
      <c r="E1212" s="286"/>
      <c r="F1212" s="286"/>
    </row>
    <row r="1213" ht="20.1" customHeight="1" spans="1:6">
      <c r="A1213" s="294" t="s">
        <v>1739</v>
      </c>
      <c r="B1213" s="288">
        <v>0</v>
      </c>
      <c r="C1213" s="289"/>
      <c r="D1213" s="289"/>
      <c r="E1213" s="286"/>
      <c r="F1213" s="286"/>
    </row>
    <row r="1214" ht="20.1" customHeight="1" spans="1:6">
      <c r="A1214" s="294" t="s">
        <v>1740</v>
      </c>
      <c r="B1214" s="288">
        <v>0</v>
      </c>
      <c r="C1214" s="289"/>
      <c r="D1214" s="289"/>
      <c r="E1214" s="286"/>
      <c r="F1214" s="286"/>
    </row>
    <row r="1215" ht="20.1" customHeight="1" spans="1:6">
      <c r="A1215" s="294" t="s">
        <v>1741</v>
      </c>
      <c r="B1215" s="288">
        <v>0</v>
      </c>
      <c r="C1215" s="289"/>
      <c r="D1215" s="289"/>
      <c r="E1215" s="286"/>
      <c r="F1215" s="286"/>
    </row>
    <row r="1216" ht="20.1" customHeight="1" spans="1:6">
      <c r="A1216" s="294" t="s">
        <v>1742</v>
      </c>
      <c r="B1216" s="288">
        <v>0</v>
      </c>
      <c r="C1216" s="289"/>
      <c r="D1216" s="289"/>
      <c r="E1216" s="286"/>
      <c r="F1216" s="286"/>
    </row>
    <row r="1217" ht="20.1" customHeight="1" spans="1:6">
      <c r="A1217" s="294" t="s">
        <v>1466</v>
      </c>
      <c r="B1217" s="288">
        <v>0</v>
      </c>
      <c r="C1217" s="289"/>
      <c r="D1217" s="289"/>
      <c r="E1217" s="286"/>
      <c r="F1217" s="286"/>
    </row>
    <row r="1218" ht="20.1" customHeight="1" spans="1:6">
      <c r="A1218" s="294" t="s">
        <v>1743</v>
      </c>
      <c r="B1218" s="288">
        <v>0</v>
      </c>
      <c r="C1218" s="289"/>
      <c r="D1218" s="289"/>
      <c r="E1218" s="286"/>
      <c r="F1218" s="286"/>
    </row>
    <row r="1219" ht="20.1" customHeight="1" spans="1:6">
      <c r="A1219" s="294" t="s">
        <v>1744</v>
      </c>
      <c r="B1219" s="288">
        <v>0</v>
      </c>
      <c r="C1219" s="289"/>
      <c r="D1219" s="289"/>
      <c r="E1219" s="286"/>
      <c r="F1219" s="286"/>
    </row>
    <row r="1220" ht="20.1" customHeight="1" spans="1:6">
      <c r="A1220" s="294" t="s">
        <v>1745</v>
      </c>
      <c r="B1220" s="288">
        <v>37018</v>
      </c>
      <c r="C1220" s="289"/>
      <c r="D1220" s="289"/>
      <c r="E1220" s="286"/>
      <c r="F1220" s="286"/>
    </row>
    <row r="1221" ht="20.1" customHeight="1" spans="1:6">
      <c r="A1221" s="295" t="s">
        <v>1746</v>
      </c>
      <c r="B1221" s="288">
        <v>657176</v>
      </c>
      <c r="C1221" s="289">
        <f>SUM(C1222+C1243+C1263+C1272+C1285+C1301)</f>
        <v>3924</v>
      </c>
      <c r="D1221" s="289">
        <f>SUM(D1222+D1243+D1263+D1272+D1285+D1301)</f>
        <v>0</v>
      </c>
      <c r="E1221" s="286">
        <f t="shared" ref="E1221:E1262" si="61">C1221-D1221</f>
        <v>3924</v>
      </c>
      <c r="F1221" s="286" t="e">
        <f t="shared" ref="F1221:F1262" si="62">E1221/D1221</f>
        <v>#DIV/0!</v>
      </c>
    </row>
    <row r="1222" ht="20.1" customHeight="1" spans="1:6">
      <c r="A1222" s="294" t="s">
        <v>1747</v>
      </c>
      <c r="B1222" s="288">
        <v>625066</v>
      </c>
      <c r="C1222" s="289">
        <f>SUM(C1223:C1242)</f>
        <v>3882</v>
      </c>
      <c r="D1222" s="289">
        <f>SUM(D1223:D1242)</f>
        <v>0</v>
      </c>
      <c r="E1222" s="286">
        <f t="shared" si="61"/>
        <v>3882</v>
      </c>
      <c r="F1222" s="286" t="e">
        <f t="shared" si="62"/>
        <v>#DIV/0!</v>
      </c>
    </row>
    <row r="1223" ht="20.1" hidden="1" customHeight="1" spans="1:6">
      <c r="A1223" s="294" t="s">
        <v>805</v>
      </c>
      <c r="B1223" s="288">
        <v>109502</v>
      </c>
      <c r="C1223" s="289">
        <v>838</v>
      </c>
      <c r="D1223" s="289"/>
      <c r="E1223" s="286">
        <f t="shared" si="61"/>
        <v>838</v>
      </c>
      <c r="F1223" s="286" t="e">
        <f t="shared" si="62"/>
        <v>#DIV/0!</v>
      </c>
    </row>
    <row r="1224" ht="20.1" hidden="1" customHeight="1" spans="1:6">
      <c r="A1224" s="294" t="s">
        <v>806</v>
      </c>
      <c r="B1224" s="288">
        <v>36176</v>
      </c>
      <c r="C1224" s="289">
        <v>636</v>
      </c>
      <c r="D1224" s="289"/>
      <c r="E1224" s="286">
        <f t="shared" si="61"/>
        <v>636</v>
      </c>
      <c r="F1224" s="286" t="e">
        <f t="shared" si="62"/>
        <v>#DIV/0!</v>
      </c>
    </row>
    <row r="1225" ht="20.1" hidden="1" customHeight="1" spans="1:6">
      <c r="A1225" s="294" t="s">
        <v>807</v>
      </c>
      <c r="B1225" s="288">
        <v>281</v>
      </c>
      <c r="C1225" s="289"/>
      <c r="D1225" s="289"/>
      <c r="E1225" s="286"/>
      <c r="F1225" s="286"/>
    </row>
    <row r="1226" ht="20.1" hidden="1" customHeight="1" spans="1:6">
      <c r="A1226" s="294" t="s">
        <v>1748</v>
      </c>
      <c r="B1226" s="288">
        <v>2941</v>
      </c>
      <c r="C1226" s="289"/>
      <c r="D1226" s="289"/>
      <c r="E1226" s="286"/>
      <c r="F1226" s="286"/>
    </row>
    <row r="1227" ht="20.1" hidden="1" customHeight="1" spans="1:6">
      <c r="A1227" s="294" t="s">
        <v>1749</v>
      </c>
      <c r="B1227" s="288">
        <v>1656</v>
      </c>
      <c r="C1227" s="289"/>
      <c r="D1227" s="289"/>
      <c r="E1227" s="286"/>
      <c r="F1227" s="286"/>
    </row>
    <row r="1228" ht="20.1" hidden="1" customHeight="1" spans="1:6">
      <c r="A1228" s="294" t="s">
        <v>1750</v>
      </c>
      <c r="B1228" s="288">
        <v>75036</v>
      </c>
      <c r="C1228" s="289"/>
      <c r="D1228" s="289"/>
      <c r="E1228" s="286"/>
      <c r="F1228" s="286"/>
    </row>
    <row r="1229" ht="20.1" hidden="1" customHeight="1" spans="1:6">
      <c r="A1229" s="294" t="s">
        <v>1751</v>
      </c>
      <c r="B1229" s="288">
        <v>258</v>
      </c>
      <c r="C1229" s="289"/>
      <c r="D1229" s="289"/>
      <c r="E1229" s="286"/>
      <c r="F1229" s="286"/>
    </row>
    <row r="1230" ht="20.1" hidden="1" customHeight="1" spans="1:6">
      <c r="A1230" s="294" t="s">
        <v>1752</v>
      </c>
      <c r="B1230" s="288">
        <v>2524</v>
      </c>
      <c r="C1230" s="289"/>
      <c r="D1230" s="289"/>
      <c r="E1230" s="286"/>
      <c r="F1230" s="286"/>
    </row>
    <row r="1231" ht="20.1" hidden="1" customHeight="1" spans="1:6">
      <c r="A1231" s="294" t="s">
        <v>1753</v>
      </c>
      <c r="B1231" s="288">
        <v>1045</v>
      </c>
      <c r="C1231" s="289"/>
      <c r="D1231" s="289"/>
      <c r="E1231" s="286"/>
      <c r="F1231" s="286"/>
    </row>
    <row r="1232" ht="20.1" hidden="1" customHeight="1" spans="1:6">
      <c r="A1232" s="294" t="s">
        <v>1754</v>
      </c>
      <c r="B1232" s="288">
        <v>94820</v>
      </c>
      <c r="C1232" s="289">
        <v>1001</v>
      </c>
      <c r="D1232" s="289"/>
      <c r="E1232" s="286">
        <f t="shared" si="61"/>
        <v>1001</v>
      </c>
      <c r="F1232" s="286" t="e">
        <f t="shared" si="62"/>
        <v>#DIV/0!</v>
      </c>
    </row>
    <row r="1233" ht="20.1" hidden="1" customHeight="1" spans="1:6">
      <c r="A1233" s="294" t="s">
        <v>1755</v>
      </c>
      <c r="B1233" s="288">
        <v>29278</v>
      </c>
      <c r="C1233" s="289">
        <v>760</v>
      </c>
      <c r="D1233" s="289"/>
      <c r="E1233" s="286">
        <f t="shared" si="61"/>
        <v>760</v>
      </c>
      <c r="F1233" s="286" t="e">
        <f t="shared" si="62"/>
        <v>#DIV/0!</v>
      </c>
    </row>
    <row r="1234" ht="20.1" hidden="1" customHeight="1" spans="1:6">
      <c r="A1234" s="294" t="s">
        <v>1756</v>
      </c>
      <c r="B1234" s="288">
        <v>28827</v>
      </c>
      <c r="C1234" s="289"/>
      <c r="D1234" s="289"/>
      <c r="E1234" s="286"/>
      <c r="F1234" s="286"/>
    </row>
    <row r="1235" ht="20.1" hidden="1" customHeight="1" spans="1:6">
      <c r="A1235" s="294" t="s">
        <v>1757</v>
      </c>
      <c r="B1235" s="288">
        <v>1443</v>
      </c>
      <c r="C1235" s="289"/>
      <c r="D1235" s="289"/>
      <c r="E1235" s="286"/>
      <c r="F1235" s="286"/>
    </row>
    <row r="1236" ht="20.1" hidden="1" customHeight="1" spans="1:6">
      <c r="A1236" s="294" t="s">
        <v>1758</v>
      </c>
      <c r="B1236" s="288">
        <v>1844</v>
      </c>
      <c r="C1236" s="289"/>
      <c r="D1236" s="289"/>
      <c r="E1236" s="286"/>
      <c r="F1236" s="286"/>
    </row>
    <row r="1237" ht="20.1" hidden="1" customHeight="1" spans="1:6">
      <c r="A1237" s="294" t="s">
        <v>1759</v>
      </c>
      <c r="B1237" s="288">
        <v>1237</v>
      </c>
      <c r="C1237" s="289"/>
      <c r="D1237" s="289"/>
      <c r="E1237" s="286"/>
      <c r="F1237" s="286"/>
    </row>
    <row r="1238" ht="20.1" hidden="1" customHeight="1" spans="1:6">
      <c r="A1238" s="294" t="s">
        <v>1760</v>
      </c>
      <c r="B1238" s="288">
        <v>0</v>
      </c>
      <c r="C1238" s="289">
        <v>0</v>
      </c>
      <c r="D1238" s="289"/>
      <c r="E1238" s="286">
        <f t="shared" si="61"/>
        <v>0</v>
      </c>
      <c r="F1238" s="286" t="e">
        <f t="shared" si="62"/>
        <v>#DIV/0!</v>
      </c>
    </row>
    <row r="1239" ht="20.1" hidden="1" customHeight="1" spans="1:6">
      <c r="A1239" s="294" t="s">
        <v>1761</v>
      </c>
      <c r="B1239" s="288">
        <v>0</v>
      </c>
      <c r="C1239" s="289">
        <v>0</v>
      </c>
      <c r="D1239" s="289"/>
      <c r="E1239" s="286">
        <f t="shared" si="61"/>
        <v>0</v>
      </c>
      <c r="F1239" s="286" t="e">
        <f t="shared" si="62"/>
        <v>#DIV/0!</v>
      </c>
    </row>
    <row r="1240" ht="20.1" hidden="1" customHeight="1" spans="1:6">
      <c r="A1240" s="294" t="s">
        <v>1762</v>
      </c>
      <c r="B1240" s="288">
        <v>108810</v>
      </c>
      <c r="C1240" s="289">
        <v>609</v>
      </c>
      <c r="D1240" s="289"/>
      <c r="E1240" s="286">
        <f t="shared" si="61"/>
        <v>609</v>
      </c>
      <c r="F1240" s="286" t="e">
        <f t="shared" si="62"/>
        <v>#DIV/0!</v>
      </c>
    </row>
    <row r="1241" ht="20.1" hidden="1" customHeight="1" spans="1:6">
      <c r="A1241" s="294" t="s">
        <v>814</v>
      </c>
      <c r="B1241" s="288">
        <v>69836</v>
      </c>
      <c r="C1241" s="289"/>
      <c r="D1241" s="289"/>
      <c r="E1241" s="286"/>
      <c r="F1241" s="286"/>
    </row>
    <row r="1242" ht="20.1" hidden="1" customHeight="1" spans="1:6">
      <c r="A1242" s="294" t="s">
        <v>1763</v>
      </c>
      <c r="B1242" s="288">
        <v>59552</v>
      </c>
      <c r="C1242" s="289">
        <v>38</v>
      </c>
      <c r="D1242" s="289"/>
      <c r="E1242" s="286">
        <f t="shared" si="61"/>
        <v>38</v>
      </c>
      <c r="F1242" s="286" t="e">
        <f t="shared" si="62"/>
        <v>#DIV/0!</v>
      </c>
    </row>
    <row r="1243" ht="20.1" customHeight="1" spans="1:6">
      <c r="A1243" s="294" t="s">
        <v>1764</v>
      </c>
      <c r="B1243" s="288">
        <v>0</v>
      </c>
      <c r="C1243" s="289">
        <v>0</v>
      </c>
      <c r="D1243" s="289"/>
      <c r="E1243" s="286">
        <f t="shared" si="61"/>
        <v>0</v>
      </c>
      <c r="F1243" s="286" t="e">
        <f t="shared" si="62"/>
        <v>#DIV/0!</v>
      </c>
    </row>
    <row r="1244" ht="20.1" hidden="1" customHeight="1" spans="1:6">
      <c r="A1244" s="294" t="s">
        <v>805</v>
      </c>
      <c r="B1244" s="288">
        <v>0</v>
      </c>
      <c r="C1244" s="289">
        <v>0</v>
      </c>
      <c r="D1244" s="289"/>
      <c r="E1244" s="286">
        <f t="shared" si="61"/>
        <v>0</v>
      </c>
      <c r="F1244" s="286" t="e">
        <f t="shared" si="62"/>
        <v>#DIV/0!</v>
      </c>
    </row>
    <row r="1245" ht="20.1" hidden="1" customHeight="1" spans="1:6">
      <c r="A1245" s="294" t="s">
        <v>806</v>
      </c>
      <c r="B1245" s="288">
        <v>0</v>
      </c>
      <c r="C1245" s="289">
        <v>0</v>
      </c>
      <c r="D1245" s="289"/>
      <c r="E1245" s="286">
        <f t="shared" si="61"/>
        <v>0</v>
      </c>
      <c r="F1245" s="286" t="e">
        <f t="shared" si="62"/>
        <v>#DIV/0!</v>
      </c>
    </row>
    <row r="1246" ht="20.1" hidden="1" customHeight="1" spans="1:6">
      <c r="A1246" s="294" t="s">
        <v>807</v>
      </c>
      <c r="B1246" s="288">
        <v>0</v>
      </c>
      <c r="C1246" s="289">
        <v>0</v>
      </c>
      <c r="D1246" s="289"/>
      <c r="E1246" s="286">
        <f t="shared" si="61"/>
        <v>0</v>
      </c>
      <c r="F1246" s="286" t="e">
        <f t="shared" si="62"/>
        <v>#DIV/0!</v>
      </c>
    </row>
    <row r="1247" ht="20.1" hidden="1" customHeight="1" spans="1:6">
      <c r="A1247" s="294" t="s">
        <v>1765</v>
      </c>
      <c r="B1247" s="288">
        <v>0</v>
      </c>
      <c r="C1247" s="289">
        <v>0</v>
      </c>
      <c r="D1247" s="289"/>
      <c r="E1247" s="286">
        <f t="shared" si="61"/>
        <v>0</v>
      </c>
      <c r="F1247" s="286" t="e">
        <f t="shared" si="62"/>
        <v>#DIV/0!</v>
      </c>
    </row>
    <row r="1248" ht="20.1" hidden="1" customHeight="1" spans="1:6">
      <c r="A1248" s="294" t="s">
        <v>1766</v>
      </c>
      <c r="B1248" s="288">
        <v>0</v>
      </c>
      <c r="C1248" s="289">
        <v>0</v>
      </c>
      <c r="D1248" s="289"/>
      <c r="E1248" s="286">
        <f t="shared" si="61"/>
        <v>0</v>
      </c>
      <c r="F1248" s="286" t="e">
        <f t="shared" si="62"/>
        <v>#DIV/0!</v>
      </c>
    </row>
    <row r="1249" ht="20.1" hidden="1" customHeight="1" spans="1:6">
      <c r="A1249" s="294" t="s">
        <v>1767</v>
      </c>
      <c r="B1249" s="288">
        <v>0</v>
      </c>
      <c r="C1249" s="289">
        <v>0</v>
      </c>
      <c r="D1249" s="289"/>
      <c r="E1249" s="286">
        <f t="shared" si="61"/>
        <v>0</v>
      </c>
      <c r="F1249" s="286" t="e">
        <f t="shared" si="62"/>
        <v>#DIV/0!</v>
      </c>
    </row>
    <row r="1250" ht="20.1" hidden="1" customHeight="1" spans="1:6">
      <c r="A1250" s="294" t="s">
        <v>1768</v>
      </c>
      <c r="B1250" s="288">
        <v>0</v>
      </c>
      <c r="C1250" s="289">
        <v>0</v>
      </c>
      <c r="D1250" s="289"/>
      <c r="E1250" s="286">
        <f t="shared" si="61"/>
        <v>0</v>
      </c>
      <c r="F1250" s="286" t="e">
        <f t="shared" si="62"/>
        <v>#DIV/0!</v>
      </c>
    </row>
    <row r="1251" ht="20.1" hidden="1" customHeight="1" spans="1:6">
      <c r="A1251" s="294" t="s">
        <v>1769</v>
      </c>
      <c r="B1251" s="288">
        <v>0</v>
      </c>
      <c r="C1251" s="289">
        <v>0</v>
      </c>
      <c r="D1251" s="289"/>
      <c r="E1251" s="286">
        <f t="shared" si="61"/>
        <v>0</v>
      </c>
      <c r="F1251" s="286" t="e">
        <f t="shared" si="62"/>
        <v>#DIV/0!</v>
      </c>
    </row>
    <row r="1252" ht="20.1" hidden="1" customHeight="1" spans="1:6">
      <c r="A1252" s="294" t="s">
        <v>1770</v>
      </c>
      <c r="B1252" s="288">
        <v>0</v>
      </c>
      <c r="C1252" s="289">
        <v>0</v>
      </c>
      <c r="D1252" s="289"/>
      <c r="E1252" s="286">
        <f t="shared" si="61"/>
        <v>0</v>
      </c>
      <c r="F1252" s="286" t="e">
        <f t="shared" si="62"/>
        <v>#DIV/0!</v>
      </c>
    </row>
    <row r="1253" ht="20.1" hidden="1" customHeight="1" spans="1:6">
      <c r="A1253" s="294" t="s">
        <v>1771</v>
      </c>
      <c r="B1253" s="288">
        <v>0</v>
      </c>
      <c r="C1253" s="289">
        <v>0</v>
      </c>
      <c r="D1253" s="289"/>
      <c r="E1253" s="286">
        <f t="shared" si="61"/>
        <v>0</v>
      </c>
      <c r="F1253" s="286" t="e">
        <f t="shared" si="62"/>
        <v>#DIV/0!</v>
      </c>
    </row>
    <row r="1254" ht="20.1" hidden="1" customHeight="1" spans="1:6">
      <c r="A1254" s="294" t="s">
        <v>1772</v>
      </c>
      <c r="B1254" s="288">
        <v>0</v>
      </c>
      <c r="C1254" s="289">
        <v>0</v>
      </c>
      <c r="D1254" s="289"/>
      <c r="E1254" s="286">
        <f t="shared" si="61"/>
        <v>0</v>
      </c>
      <c r="F1254" s="286" t="e">
        <f t="shared" si="62"/>
        <v>#DIV/0!</v>
      </c>
    </row>
    <row r="1255" ht="20.1" hidden="1" customHeight="1" spans="1:6">
      <c r="A1255" s="294" t="s">
        <v>1773</v>
      </c>
      <c r="B1255" s="288">
        <v>0</v>
      </c>
      <c r="C1255" s="289">
        <v>0</v>
      </c>
      <c r="D1255" s="289"/>
      <c r="E1255" s="286">
        <f t="shared" si="61"/>
        <v>0</v>
      </c>
      <c r="F1255" s="286" t="e">
        <f t="shared" si="62"/>
        <v>#DIV/0!</v>
      </c>
    </row>
    <row r="1256" ht="20.1" hidden="1" customHeight="1" spans="1:6">
      <c r="A1256" s="294" t="s">
        <v>1774</v>
      </c>
      <c r="B1256" s="288">
        <v>0</v>
      </c>
      <c r="C1256" s="289">
        <v>0</v>
      </c>
      <c r="D1256" s="289"/>
      <c r="E1256" s="286">
        <f t="shared" si="61"/>
        <v>0</v>
      </c>
      <c r="F1256" s="286" t="e">
        <f t="shared" si="62"/>
        <v>#DIV/0!</v>
      </c>
    </row>
    <row r="1257" ht="20.1" hidden="1" customHeight="1" spans="1:6">
      <c r="A1257" s="294" t="s">
        <v>1775</v>
      </c>
      <c r="B1257" s="288">
        <v>0</v>
      </c>
      <c r="C1257" s="289">
        <v>0</v>
      </c>
      <c r="D1257" s="289"/>
      <c r="E1257" s="286">
        <f t="shared" si="61"/>
        <v>0</v>
      </c>
      <c r="F1257" s="286" t="e">
        <f t="shared" si="62"/>
        <v>#DIV/0!</v>
      </c>
    </row>
    <row r="1258" ht="20.1" hidden="1" customHeight="1" spans="1:6">
      <c r="A1258" s="294" t="s">
        <v>1776</v>
      </c>
      <c r="B1258" s="288">
        <v>0</v>
      </c>
      <c r="C1258" s="289">
        <v>0</v>
      </c>
      <c r="D1258" s="289"/>
      <c r="E1258" s="286">
        <f t="shared" si="61"/>
        <v>0</v>
      </c>
      <c r="F1258" s="286" t="e">
        <f t="shared" si="62"/>
        <v>#DIV/0!</v>
      </c>
    </row>
    <row r="1259" ht="20.1" hidden="1" customHeight="1" spans="1:6">
      <c r="A1259" s="294" t="s">
        <v>1777</v>
      </c>
      <c r="B1259" s="288">
        <v>0</v>
      </c>
      <c r="C1259" s="289">
        <v>0</v>
      </c>
      <c r="D1259" s="289"/>
      <c r="E1259" s="286">
        <f t="shared" si="61"/>
        <v>0</v>
      </c>
      <c r="F1259" s="286" t="e">
        <f t="shared" si="62"/>
        <v>#DIV/0!</v>
      </c>
    </row>
    <row r="1260" ht="20.1" hidden="1" customHeight="1" spans="1:6">
      <c r="A1260" s="294" t="s">
        <v>1778</v>
      </c>
      <c r="B1260" s="288">
        <v>0</v>
      </c>
      <c r="C1260" s="289">
        <v>0</v>
      </c>
      <c r="D1260" s="289"/>
      <c r="E1260" s="286">
        <f t="shared" si="61"/>
        <v>0</v>
      </c>
      <c r="F1260" s="286" t="e">
        <f t="shared" si="62"/>
        <v>#DIV/0!</v>
      </c>
    </row>
    <row r="1261" ht="20.1" hidden="1" customHeight="1" spans="1:6">
      <c r="A1261" s="294" t="s">
        <v>814</v>
      </c>
      <c r="B1261" s="288">
        <v>0</v>
      </c>
      <c r="C1261" s="289">
        <v>0</v>
      </c>
      <c r="D1261" s="289"/>
      <c r="E1261" s="286">
        <f t="shared" si="61"/>
        <v>0</v>
      </c>
      <c r="F1261" s="286" t="e">
        <f t="shared" si="62"/>
        <v>#DIV/0!</v>
      </c>
    </row>
    <row r="1262" ht="20.1" hidden="1" customHeight="1" spans="1:6">
      <c r="A1262" s="294" t="s">
        <v>1779</v>
      </c>
      <c r="B1262" s="288">
        <v>0</v>
      </c>
      <c r="C1262" s="289">
        <v>0</v>
      </c>
      <c r="D1262" s="289"/>
      <c r="E1262" s="286">
        <f t="shared" si="61"/>
        <v>0</v>
      </c>
      <c r="F1262" s="286" t="e">
        <f t="shared" si="62"/>
        <v>#DIV/0!</v>
      </c>
    </row>
    <row r="1263" ht="20.1" customHeight="1" spans="1:6">
      <c r="A1263" s="294" t="s">
        <v>1780</v>
      </c>
      <c r="B1263" s="288">
        <v>2094</v>
      </c>
      <c r="C1263" s="289">
        <f>SUM(C1264:C1271)</f>
        <v>0</v>
      </c>
      <c r="D1263" s="289">
        <f>SUM(D1264:D1271)</f>
        <v>0</v>
      </c>
      <c r="E1263" s="286"/>
      <c r="F1263" s="286"/>
    </row>
    <row r="1264" ht="20.1" hidden="1" customHeight="1" spans="1:6">
      <c r="A1264" s="294" t="s">
        <v>805</v>
      </c>
      <c r="B1264" s="288">
        <v>57</v>
      </c>
      <c r="C1264" s="289"/>
      <c r="D1264" s="289"/>
      <c r="E1264" s="286"/>
      <c r="F1264" s="286"/>
    </row>
    <row r="1265" ht="20.1" hidden="1" customHeight="1" spans="1:6">
      <c r="A1265" s="294" t="s">
        <v>806</v>
      </c>
      <c r="B1265" s="288">
        <v>280</v>
      </c>
      <c r="C1265" s="289"/>
      <c r="D1265" s="289"/>
      <c r="E1265" s="286"/>
      <c r="F1265" s="286"/>
    </row>
    <row r="1266" ht="20.1" hidden="1" customHeight="1" spans="1:6">
      <c r="A1266" s="294" t="s">
        <v>807</v>
      </c>
      <c r="B1266" s="288">
        <v>0</v>
      </c>
      <c r="C1266" s="289"/>
      <c r="D1266" s="289"/>
      <c r="E1266" s="286"/>
      <c r="F1266" s="286"/>
    </row>
    <row r="1267" ht="20.1" hidden="1" customHeight="1" spans="1:6">
      <c r="A1267" s="294" t="s">
        <v>1781</v>
      </c>
      <c r="B1267" s="288">
        <v>1678</v>
      </c>
      <c r="C1267" s="289"/>
      <c r="D1267" s="289"/>
      <c r="E1267" s="286"/>
      <c r="F1267" s="286"/>
    </row>
    <row r="1268" ht="20.1" hidden="1" customHeight="1" spans="1:6">
      <c r="A1268" s="294" t="s">
        <v>1782</v>
      </c>
      <c r="B1268" s="288">
        <v>10</v>
      </c>
      <c r="C1268" s="289"/>
      <c r="D1268" s="289"/>
      <c r="E1268" s="286"/>
      <c r="F1268" s="286"/>
    </row>
    <row r="1269" ht="20.1" hidden="1" customHeight="1" spans="1:6">
      <c r="A1269" s="294" t="s">
        <v>1783</v>
      </c>
      <c r="B1269" s="288">
        <v>0</v>
      </c>
      <c r="C1269" s="289"/>
      <c r="D1269" s="289"/>
      <c r="E1269" s="286"/>
      <c r="F1269" s="286"/>
    </row>
    <row r="1270" ht="20.1" hidden="1" customHeight="1" spans="1:6">
      <c r="A1270" s="294" t="s">
        <v>814</v>
      </c>
      <c r="B1270" s="288">
        <v>0</v>
      </c>
      <c r="C1270" s="289"/>
      <c r="D1270" s="289"/>
      <c r="E1270" s="286"/>
      <c r="F1270" s="286"/>
    </row>
    <row r="1271" ht="20.1" hidden="1" customHeight="1" spans="1:6">
      <c r="A1271" s="294" t="s">
        <v>1784</v>
      </c>
      <c r="B1271" s="288">
        <v>69</v>
      </c>
      <c r="C1271" s="289"/>
      <c r="D1271" s="289"/>
      <c r="E1271" s="286"/>
      <c r="F1271" s="286"/>
    </row>
    <row r="1272" ht="20.1" customHeight="1" spans="1:6">
      <c r="A1272" s="294" t="s">
        <v>1785</v>
      </c>
      <c r="B1272" s="288">
        <v>2935</v>
      </c>
      <c r="C1272" s="289">
        <f>SUM(C1273:C1284)</f>
        <v>0</v>
      </c>
      <c r="D1272" s="289">
        <f>SUM(D1273:D1284)</f>
        <v>0</v>
      </c>
      <c r="E1272" s="286"/>
      <c r="F1272" s="286"/>
    </row>
    <row r="1273" ht="20.1" hidden="1" customHeight="1" spans="1:6">
      <c r="A1273" s="294" t="s">
        <v>1214</v>
      </c>
      <c r="B1273" s="288">
        <v>1048</v>
      </c>
      <c r="C1273" s="289"/>
      <c r="D1273" s="289"/>
      <c r="E1273" s="286"/>
      <c r="F1273" s="286"/>
    </row>
    <row r="1274" ht="20.1" hidden="1" customHeight="1" spans="1:6">
      <c r="A1274" s="294" t="s">
        <v>1640</v>
      </c>
      <c r="B1274" s="288">
        <v>247</v>
      </c>
      <c r="C1274" s="289"/>
      <c r="D1274" s="289"/>
      <c r="E1274" s="286"/>
      <c r="F1274" s="286"/>
    </row>
    <row r="1275" ht="20.1" hidden="1" customHeight="1" spans="1:6">
      <c r="A1275" s="294" t="s">
        <v>807</v>
      </c>
      <c r="B1275" s="288">
        <v>0</v>
      </c>
      <c r="C1275" s="289"/>
      <c r="D1275" s="289"/>
      <c r="E1275" s="286"/>
      <c r="F1275" s="286"/>
    </row>
    <row r="1276" ht="20.1" hidden="1" customHeight="1" spans="1:6">
      <c r="A1276" s="294" t="s">
        <v>1786</v>
      </c>
      <c r="B1276" s="288">
        <v>1141</v>
      </c>
      <c r="C1276" s="289"/>
      <c r="D1276" s="289"/>
      <c r="E1276" s="286"/>
      <c r="F1276" s="286"/>
    </row>
    <row r="1277" ht="20.1" hidden="1" customHeight="1" spans="1:6">
      <c r="A1277" s="294" t="s">
        <v>1787</v>
      </c>
      <c r="B1277" s="288">
        <v>43</v>
      </c>
      <c r="C1277" s="289"/>
      <c r="D1277" s="289"/>
      <c r="E1277" s="286"/>
      <c r="F1277" s="286"/>
    </row>
    <row r="1278" ht="20.1" hidden="1" customHeight="1" spans="1:6">
      <c r="A1278" s="294" t="s">
        <v>1788</v>
      </c>
      <c r="B1278" s="288">
        <v>67</v>
      </c>
      <c r="C1278" s="289"/>
      <c r="D1278" s="289"/>
      <c r="E1278" s="286"/>
      <c r="F1278" s="286"/>
    </row>
    <row r="1279" ht="20.1" hidden="1" customHeight="1" spans="1:6">
      <c r="A1279" s="294" t="s">
        <v>1789</v>
      </c>
      <c r="B1279" s="288">
        <v>38</v>
      </c>
      <c r="C1279" s="289"/>
      <c r="D1279" s="289"/>
      <c r="E1279" s="286"/>
      <c r="F1279" s="286"/>
    </row>
    <row r="1280" ht="20.1" hidden="1" customHeight="1" spans="1:6">
      <c r="A1280" s="294" t="s">
        <v>1790</v>
      </c>
      <c r="B1280" s="288">
        <v>94</v>
      </c>
      <c r="C1280" s="289"/>
      <c r="D1280" s="289"/>
      <c r="E1280" s="286"/>
      <c r="F1280" s="286"/>
    </row>
    <row r="1281" ht="20.1" hidden="1" customHeight="1" spans="1:6">
      <c r="A1281" s="294" t="s">
        <v>1791</v>
      </c>
      <c r="B1281" s="288">
        <v>6</v>
      </c>
      <c r="C1281" s="289"/>
      <c r="D1281" s="289"/>
      <c r="E1281" s="286"/>
      <c r="F1281" s="286"/>
    </row>
    <row r="1282" ht="20.1" hidden="1" customHeight="1" spans="1:6">
      <c r="A1282" s="294" t="s">
        <v>1792</v>
      </c>
      <c r="B1282" s="288">
        <v>41</v>
      </c>
      <c r="C1282" s="289"/>
      <c r="D1282" s="289"/>
      <c r="E1282" s="286"/>
      <c r="F1282" s="286"/>
    </row>
    <row r="1283" ht="20.1" hidden="1" customHeight="1" spans="1:6">
      <c r="A1283" s="294" t="s">
        <v>1793</v>
      </c>
      <c r="B1283" s="288">
        <v>0</v>
      </c>
      <c r="C1283" s="289"/>
      <c r="D1283" s="289"/>
      <c r="E1283" s="286"/>
      <c r="F1283" s="286"/>
    </row>
    <row r="1284" ht="20.1" hidden="1" customHeight="1" spans="1:6">
      <c r="A1284" s="294" t="s">
        <v>1794</v>
      </c>
      <c r="B1284" s="288">
        <v>210</v>
      </c>
      <c r="C1284" s="289"/>
      <c r="D1284" s="289"/>
      <c r="E1284" s="286"/>
      <c r="F1284" s="286"/>
    </row>
    <row r="1285" ht="20.1" customHeight="1" spans="1:6">
      <c r="A1285" s="294" t="s">
        <v>1795</v>
      </c>
      <c r="B1285" s="288">
        <v>17429</v>
      </c>
      <c r="C1285" s="289">
        <f>SUM(C1286:C1300)</f>
        <v>42</v>
      </c>
      <c r="D1285" s="289">
        <f>SUM(D1286:D1300)</f>
        <v>0</v>
      </c>
      <c r="E1285" s="286">
        <f t="shared" ref="E1285:E1335" si="63">C1285-D1285</f>
        <v>42</v>
      </c>
      <c r="F1285" s="286" t="e">
        <f t="shared" ref="F1285:F1335" si="64">E1285/D1285</f>
        <v>#DIV/0!</v>
      </c>
    </row>
    <row r="1286" ht="20.1" hidden="1" customHeight="1" spans="1:6">
      <c r="A1286" s="294" t="s">
        <v>805</v>
      </c>
      <c r="B1286" s="288">
        <v>2018</v>
      </c>
      <c r="C1286" s="289"/>
      <c r="D1286" s="289"/>
      <c r="E1286" s="286"/>
      <c r="F1286" s="286"/>
    </row>
    <row r="1287" ht="20.1" hidden="1" customHeight="1" spans="1:6">
      <c r="A1287" s="294" t="s">
        <v>806</v>
      </c>
      <c r="B1287" s="288">
        <v>1995</v>
      </c>
      <c r="C1287" s="289"/>
      <c r="D1287" s="289"/>
      <c r="E1287" s="286"/>
      <c r="F1287" s="286"/>
    </row>
    <row r="1288" ht="20.1" hidden="1" customHeight="1" spans="1:6">
      <c r="A1288" s="294" t="s">
        <v>807</v>
      </c>
      <c r="B1288" s="288">
        <v>20</v>
      </c>
      <c r="C1288" s="289">
        <v>0</v>
      </c>
      <c r="D1288" s="289"/>
      <c r="E1288" s="286">
        <f t="shared" si="63"/>
        <v>0</v>
      </c>
      <c r="F1288" s="286" t="e">
        <f t="shared" si="64"/>
        <v>#DIV/0!</v>
      </c>
    </row>
    <row r="1289" ht="20.1" hidden="1" customHeight="1" spans="1:6">
      <c r="A1289" s="294" t="s">
        <v>1796</v>
      </c>
      <c r="B1289" s="288">
        <v>194</v>
      </c>
      <c r="C1289" s="289">
        <v>16</v>
      </c>
      <c r="D1289" s="289"/>
      <c r="E1289" s="286">
        <f t="shared" si="63"/>
        <v>16</v>
      </c>
      <c r="F1289" s="286" t="e">
        <f t="shared" si="64"/>
        <v>#DIV/0!</v>
      </c>
    </row>
    <row r="1290" ht="20.1" hidden="1" customHeight="1" spans="1:6">
      <c r="A1290" s="294" t="s">
        <v>1797</v>
      </c>
      <c r="B1290" s="288">
        <v>0</v>
      </c>
      <c r="C1290" s="289">
        <v>0</v>
      </c>
      <c r="D1290" s="289"/>
      <c r="E1290" s="286">
        <f t="shared" si="63"/>
        <v>0</v>
      </c>
      <c r="F1290" s="286" t="e">
        <f t="shared" si="64"/>
        <v>#DIV/0!</v>
      </c>
    </row>
    <row r="1291" ht="20.1" hidden="1" customHeight="1" spans="1:6">
      <c r="A1291" s="294" t="s">
        <v>1798</v>
      </c>
      <c r="B1291" s="288">
        <v>134</v>
      </c>
      <c r="C1291" s="289"/>
      <c r="D1291" s="289"/>
      <c r="E1291" s="286"/>
      <c r="F1291" s="286"/>
    </row>
    <row r="1292" ht="20.1" hidden="1" customHeight="1" spans="1:6">
      <c r="A1292" s="294" t="s">
        <v>1799</v>
      </c>
      <c r="B1292" s="288">
        <v>0</v>
      </c>
      <c r="C1292" s="289"/>
      <c r="D1292" s="289"/>
      <c r="E1292" s="286"/>
      <c r="F1292" s="286"/>
    </row>
    <row r="1293" ht="20.1" hidden="1" customHeight="1" spans="1:6">
      <c r="A1293" s="294" t="s">
        <v>1800</v>
      </c>
      <c r="B1293" s="288">
        <v>477</v>
      </c>
      <c r="C1293" s="289"/>
      <c r="D1293" s="289"/>
      <c r="E1293" s="286"/>
      <c r="F1293" s="286"/>
    </row>
    <row r="1294" ht="20.1" hidden="1" customHeight="1" spans="1:6">
      <c r="A1294" s="294" t="s">
        <v>1801</v>
      </c>
      <c r="B1294" s="288">
        <v>5212</v>
      </c>
      <c r="C1294" s="289"/>
      <c r="D1294" s="289"/>
      <c r="E1294" s="286"/>
      <c r="F1294" s="286"/>
    </row>
    <row r="1295" ht="20.1" hidden="1" customHeight="1" spans="1:6">
      <c r="A1295" s="294" t="s">
        <v>1802</v>
      </c>
      <c r="B1295" s="288">
        <v>2238</v>
      </c>
      <c r="C1295" s="289"/>
      <c r="D1295" s="289"/>
      <c r="E1295" s="286"/>
      <c r="F1295" s="286"/>
    </row>
    <row r="1296" ht="20.1" hidden="1" customHeight="1" spans="1:6">
      <c r="A1296" s="294" t="s">
        <v>1803</v>
      </c>
      <c r="B1296" s="288">
        <v>1085</v>
      </c>
      <c r="C1296" s="289">
        <v>24</v>
      </c>
      <c r="D1296" s="289"/>
      <c r="E1296" s="286">
        <f t="shared" si="63"/>
        <v>24</v>
      </c>
      <c r="F1296" s="286" t="e">
        <f t="shared" si="64"/>
        <v>#DIV/0!</v>
      </c>
    </row>
    <row r="1297" ht="20.1" hidden="1" customHeight="1" spans="1:6">
      <c r="A1297" s="294" t="s">
        <v>1804</v>
      </c>
      <c r="B1297" s="288">
        <v>0</v>
      </c>
      <c r="C1297" s="289">
        <v>0</v>
      </c>
      <c r="D1297" s="289"/>
      <c r="E1297" s="286">
        <f t="shared" si="63"/>
        <v>0</v>
      </c>
      <c r="F1297" s="286" t="e">
        <f t="shared" si="64"/>
        <v>#DIV/0!</v>
      </c>
    </row>
    <row r="1298" ht="20.1" hidden="1" customHeight="1" spans="1:6">
      <c r="A1298" s="294" t="s">
        <v>1805</v>
      </c>
      <c r="B1298" s="288">
        <v>2</v>
      </c>
      <c r="C1298" s="289">
        <v>0</v>
      </c>
      <c r="D1298" s="289"/>
      <c r="E1298" s="286">
        <f t="shared" si="63"/>
        <v>0</v>
      </c>
      <c r="F1298" s="286" t="e">
        <f t="shared" si="64"/>
        <v>#DIV/0!</v>
      </c>
    </row>
    <row r="1299" ht="20.1" hidden="1" customHeight="1" spans="1:6">
      <c r="A1299" s="294" t="s">
        <v>1806</v>
      </c>
      <c r="B1299" s="288">
        <v>0</v>
      </c>
      <c r="C1299" s="289">
        <v>0</v>
      </c>
      <c r="D1299" s="289"/>
      <c r="E1299" s="286">
        <f t="shared" si="63"/>
        <v>0</v>
      </c>
      <c r="F1299" s="286" t="e">
        <f t="shared" si="64"/>
        <v>#DIV/0!</v>
      </c>
    </row>
    <row r="1300" ht="20.1" hidden="1" customHeight="1" spans="1:6">
      <c r="A1300" s="294" t="s">
        <v>1807</v>
      </c>
      <c r="B1300" s="288">
        <v>4054</v>
      </c>
      <c r="C1300" s="289">
        <v>2</v>
      </c>
      <c r="D1300" s="289"/>
      <c r="E1300" s="286">
        <f t="shared" si="63"/>
        <v>2</v>
      </c>
      <c r="F1300" s="286" t="e">
        <f t="shared" si="64"/>
        <v>#DIV/0!</v>
      </c>
    </row>
    <row r="1301" ht="20.1" customHeight="1" spans="1:6">
      <c r="A1301" s="294" t="s">
        <v>1808</v>
      </c>
      <c r="B1301" s="288">
        <v>9652</v>
      </c>
      <c r="C1301" s="289"/>
      <c r="D1301" s="289"/>
      <c r="E1301" s="286"/>
      <c r="F1301" s="286"/>
    </row>
    <row r="1302" ht="20.1" customHeight="1" spans="1:6">
      <c r="A1302" s="295" t="s">
        <v>1809</v>
      </c>
      <c r="B1302" s="288">
        <v>2081256</v>
      </c>
      <c r="C1302" s="289">
        <f>SUM(C1303+C1312+C1316)</f>
        <v>11809</v>
      </c>
      <c r="D1302" s="289">
        <f>SUM(D1303+D1312+D1316)</f>
        <v>0</v>
      </c>
      <c r="E1302" s="286">
        <f t="shared" si="63"/>
        <v>11809</v>
      </c>
      <c r="F1302" s="286" t="e">
        <f t="shared" si="64"/>
        <v>#DIV/0!</v>
      </c>
    </row>
    <row r="1303" ht="20.1" customHeight="1" spans="1:6">
      <c r="A1303" s="294" t="s">
        <v>1810</v>
      </c>
      <c r="B1303" s="288">
        <v>1818107</v>
      </c>
      <c r="C1303" s="289">
        <f>SUM(C1304:C1311)</f>
        <v>10954</v>
      </c>
      <c r="D1303" s="289">
        <f>SUM(D1304:D1311)</f>
        <v>0</v>
      </c>
      <c r="E1303" s="286">
        <f t="shared" si="63"/>
        <v>10954</v>
      </c>
      <c r="F1303" s="286" t="e">
        <f t="shared" si="64"/>
        <v>#DIV/0!</v>
      </c>
    </row>
    <row r="1304" ht="20.1" hidden="1" customHeight="1" spans="1:6">
      <c r="A1304" s="294" t="s">
        <v>1811</v>
      </c>
      <c r="B1304" s="288">
        <v>100720</v>
      </c>
      <c r="C1304" s="289"/>
      <c r="D1304" s="289"/>
      <c r="E1304" s="286"/>
      <c r="F1304" s="286"/>
    </row>
    <row r="1305" ht="20.1" hidden="1" customHeight="1" spans="1:6">
      <c r="A1305" s="294" t="s">
        <v>1812</v>
      </c>
      <c r="B1305" s="288">
        <v>8515</v>
      </c>
      <c r="C1305" s="289"/>
      <c r="D1305" s="289"/>
      <c r="E1305" s="286"/>
      <c r="F1305" s="286"/>
    </row>
    <row r="1306" ht="20.1" hidden="1" customHeight="1" spans="1:6">
      <c r="A1306" s="294" t="s">
        <v>1813</v>
      </c>
      <c r="B1306" s="288">
        <v>393695</v>
      </c>
      <c r="C1306" s="289">
        <v>3434</v>
      </c>
      <c r="D1306" s="289"/>
      <c r="E1306" s="286">
        <f t="shared" si="63"/>
        <v>3434</v>
      </c>
      <c r="F1306" s="286" t="e">
        <f t="shared" si="64"/>
        <v>#DIV/0!</v>
      </c>
    </row>
    <row r="1307" ht="20.1" hidden="1" customHeight="1" spans="1:6">
      <c r="A1307" s="294" t="s">
        <v>1814</v>
      </c>
      <c r="B1307" s="288">
        <v>0</v>
      </c>
      <c r="C1307" s="289">
        <v>0</v>
      </c>
      <c r="D1307" s="289"/>
      <c r="E1307" s="286">
        <f t="shared" si="63"/>
        <v>0</v>
      </c>
      <c r="F1307" s="286" t="e">
        <f t="shared" si="64"/>
        <v>#DIV/0!</v>
      </c>
    </row>
    <row r="1308" ht="20.1" hidden="1" customHeight="1" spans="1:6">
      <c r="A1308" s="294" t="s">
        <v>1815</v>
      </c>
      <c r="B1308" s="288">
        <v>139575</v>
      </c>
      <c r="C1308" s="289">
        <v>2148</v>
      </c>
      <c r="D1308" s="289"/>
      <c r="E1308" s="286">
        <f t="shared" si="63"/>
        <v>2148</v>
      </c>
      <c r="F1308" s="286" t="e">
        <f t="shared" si="64"/>
        <v>#DIV/0!</v>
      </c>
    </row>
    <row r="1309" ht="20.1" hidden="1" customHeight="1" spans="1:6">
      <c r="A1309" s="294" t="s">
        <v>1816</v>
      </c>
      <c r="B1309" s="288">
        <v>714818</v>
      </c>
      <c r="C1309" s="289">
        <v>3059</v>
      </c>
      <c r="D1309" s="289"/>
      <c r="E1309" s="286">
        <f t="shared" si="63"/>
        <v>3059</v>
      </c>
      <c r="F1309" s="286" t="e">
        <f t="shared" si="64"/>
        <v>#DIV/0!</v>
      </c>
    </row>
    <row r="1310" ht="20.1" hidden="1" customHeight="1" spans="1:6">
      <c r="A1310" s="294" t="s">
        <v>1817</v>
      </c>
      <c r="B1310" s="288">
        <v>38003</v>
      </c>
      <c r="C1310" s="289">
        <v>199</v>
      </c>
      <c r="D1310" s="289"/>
      <c r="E1310" s="286">
        <f t="shared" si="63"/>
        <v>199</v>
      </c>
      <c r="F1310" s="286" t="e">
        <f t="shared" si="64"/>
        <v>#DIV/0!</v>
      </c>
    </row>
    <row r="1311" ht="20.1" hidden="1" customHeight="1" spans="1:6">
      <c r="A1311" s="294" t="s">
        <v>1818</v>
      </c>
      <c r="B1311" s="288">
        <v>422781</v>
      </c>
      <c r="C1311" s="289">
        <v>2114</v>
      </c>
      <c r="D1311" s="289"/>
      <c r="E1311" s="286">
        <f t="shared" si="63"/>
        <v>2114</v>
      </c>
      <c r="F1311" s="286" t="e">
        <f t="shared" si="64"/>
        <v>#DIV/0!</v>
      </c>
    </row>
    <row r="1312" ht="20.1" customHeight="1" spans="1:6">
      <c r="A1312" s="294" t="s">
        <v>1819</v>
      </c>
      <c r="B1312" s="288">
        <v>230897</v>
      </c>
      <c r="C1312" s="289">
        <f>SUM(C1313:C1315)</f>
        <v>855</v>
      </c>
      <c r="D1312" s="289">
        <f>SUM(D1313:D1315)</f>
        <v>0</v>
      </c>
      <c r="E1312" s="286">
        <f t="shared" si="63"/>
        <v>855</v>
      </c>
      <c r="F1312" s="286" t="e">
        <f t="shared" si="64"/>
        <v>#DIV/0!</v>
      </c>
    </row>
    <row r="1313" ht="20.1" hidden="1" customHeight="1" spans="1:6">
      <c r="A1313" s="294" t="s">
        <v>1820</v>
      </c>
      <c r="B1313" s="288">
        <v>223382</v>
      </c>
      <c r="C1313" s="289">
        <v>676</v>
      </c>
      <c r="D1313" s="289"/>
      <c r="E1313" s="286">
        <f t="shared" si="63"/>
        <v>676</v>
      </c>
      <c r="F1313" s="286" t="e">
        <f t="shared" si="64"/>
        <v>#DIV/0!</v>
      </c>
    </row>
    <row r="1314" ht="20.1" hidden="1" customHeight="1" spans="1:6">
      <c r="A1314" s="294" t="s">
        <v>1821</v>
      </c>
      <c r="B1314" s="288">
        <v>15</v>
      </c>
      <c r="C1314" s="289">
        <v>0</v>
      </c>
      <c r="D1314" s="289"/>
      <c r="E1314" s="286">
        <f t="shared" si="63"/>
        <v>0</v>
      </c>
      <c r="F1314" s="286" t="e">
        <f t="shared" si="64"/>
        <v>#DIV/0!</v>
      </c>
    </row>
    <row r="1315" ht="20.1" hidden="1" customHeight="1" spans="1:6">
      <c r="A1315" s="294" t="s">
        <v>1822</v>
      </c>
      <c r="B1315" s="288">
        <v>7500</v>
      </c>
      <c r="C1315" s="289">
        <v>179</v>
      </c>
      <c r="D1315" s="289"/>
      <c r="E1315" s="286">
        <f t="shared" si="63"/>
        <v>179</v>
      </c>
      <c r="F1315" s="286" t="e">
        <f t="shared" si="64"/>
        <v>#DIV/0!</v>
      </c>
    </row>
    <row r="1316" ht="20.1" customHeight="1" spans="1:6">
      <c r="A1316" s="294" t="s">
        <v>1823</v>
      </c>
      <c r="B1316" s="288">
        <v>32252</v>
      </c>
      <c r="C1316" s="289">
        <f>SUM(C1317:C1318)</f>
        <v>0</v>
      </c>
      <c r="D1316" s="289">
        <f>SUM(D1317:D1318)</f>
        <v>0</v>
      </c>
      <c r="E1316" s="286"/>
      <c r="F1316" s="286"/>
    </row>
    <row r="1317" ht="20.1" hidden="1" customHeight="1" spans="1:6">
      <c r="A1317" s="294" t="s">
        <v>1824</v>
      </c>
      <c r="B1317" s="288">
        <v>2472</v>
      </c>
      <c r="C1317" s="289"/>
      <c r="D1317" s="289"/>
      <c r="E1317" s="286"/>
      <c r="F1317" s="286"/>
    </row>
    <row r="1318" ht="20.1" hidden="1" customHeight="1" spans="1:6">
      <c r="A1318" s="294" t="s">
        <v>1825</v>
      </c>
      <c r="B1318" s="288">
        <v>29780</v>
      </c>
      <c r="C1318" s="289"/>
      <c r="D1318" s="289"/>
      <c r="E1318" s="286"/>
      <c r="F1318" s="286"/>
    </row>
    <row r="1319" ht="20.1" customHeight="1" spans="1:6">
      <c r="A1319" s="295" t="s">
        <v>1826</v>
      </c>
      <c r="B1319" s="288">
        <v>359745</v>
      </c>
      <c r="C1319" s="289">
        <f>SUM(C1320+C1335+C1349+C1355+C1361)</f>
        <v>1080</v>
      </c>
      <c r="D1319" s="289">
        <f>SUM(D1320+D1335+D1349+D1355+D1361)</f>
        <v>0</v>
      </c>
      <c r="E1319" s="286">
        <f t="shared" si="63"/>
        <v>1080</v>
      </c>
      <c r="F1319" s="286" t="e">
        <f t="shared" si="64"/>
        <v>#DIV/0!</v>
      </c>
    </row>
    <row r="1320" ht="20.1" customHeight="1" spans="1:6">
      <c r="A1320" s="294" t="s">
        <v>1827</v>
      </c>
      <c r="B1320" s="288">
        <v>325121</v>
      </c>
      <c r="C1320" s="289">
        <f>SUM(C1321:C1334)</f>
        <v>460</v>
      </c>
      <c r="D1320" s="289">
        <f>SUM(D1321:D1334)</f>
        <v>0</v>
      </c>
      <c r="E1320" s="286">
        <f t="shared" si="63"/>
        <v>460</v>
      </c>
      <c r="F1320" s="286" t="e">
        <f t="shared" si="64"/>
        <v>#DIV/0!</v>
      </c>
    </row>
    <row r="1321" ht="20.1" hidden="1" customHeight="1" spans="1:6">
      <c r="A1321" s="294" t="s">
        <v>805</v>
      </c>
      <c r="B1321" s="288">
        <v>32529</v>
      </c>
      <c r="C1321" s="289">
        <v>106</v>
      </c>
      <c r="D1321" s="289"/>
      <c r="E1321" s="286">
        <f t="shared" si="63"/>
        <v>106</v>
      </c>
      <c r="F1321" s="286" t="e">
        <f t="shared" si="64"/>
        <v>#DIV/0!</v>
      </c>
    </row>
    <row r="1322" ht="20.1" hidden="1" customHeight="1" spans="1:6">
      <c r="A1322" s="294" t="s">
        <v>806</v>
      </c>
      <c r="B1322" s="288">
        <v>4584</v>
      </c>
      <c r="C1322" s="289">
        <v>43</v>
      </c>
      <c r="D1322" s="289"/>
      <c r="E1322" s="286">
        <f t="shared" si="63"/>
        <v>43</v>
      </c>
      <c r="F1322" s="286" t="e">
        <f t="shared" si="64"/>
        <v>#DIV/0!</v>
      </c>
    </row>
    <row r="1323" ht="20.1" hidden="1" customHeight="1" spans="1:6">
      <c r="A1323" s="294" t="s">
        <v>807</v>
      </c>
      <c r="B1323" s="288">
        <v>0</v>
      </c>
      <c r="C1323" s="289">
        <v>0</v>
      </c>
      <c r="D1323" s="289"/>
      <c r="E1323" s="286">
        <f t="shared" si="63"/>
        <v>0</v>
      </c>
      <c r="F1323" s="286" t="e">
        <f t="shared" si="64"/>
        <v>#DIV/0!</v>
      </c>
    </row>
    <row r="1324" ht="20.1" hidden="1" customHeight="1" spans="1:6">
      <c r="A1324" s="294" t="s">
        <v>1828</v>
      </c>
      <c r="B1324" s="288">
        <v>0</v>
      </c>
      <c r="C1324" s="289">
        <v>0</v>
      </c>
      <c r="D1324" s="289"/>
      <c r="E1324" s="286">
        <f t="shared" si="63"/>
        <v>0</v>
      </c>
      <c r="F1324" s="286" t="e">
        <f t="shared" si="64"/>
        <v>#DIV/0!</v>
      </c>
    </row>
    <row r="1325" ht="20.1" hidden="1" customHeight="1" spans="1:6">
      <c r="A1325" s="294" t="s">
        <v>1829</v>
      </c>
      <c r="B1325" s="288">
        <v>109</v>
      </c>
      <c r="C1325" s="289"/>
      <c r="D1325" s="289"/>
      <c r="E1325" s="286"/>
      <c r="F1325" s="286"/>
    </row>
    <row r="1326" ht="20.1" hidden="1" customHeight="1" spans="1:6">
      <c r="A1326" s="294" t="s">
        <v>1830</v>
      </c>
      <c r="B1326" s="288">
        <v>593</v>
      </c>
      <c r="C1326" s="289"/>
      <c r="D1326" s="289"/>
      <c r="E1326" s="286"/>
      <c r="F1326" s="286"/>
    </row>
    <row r="1327" ht="20.1" hidden="1" customHeight="1" spans="1:6">
      <c r="A1327" s="294" t="s">
        <v>1831</v>
      </c>
      <c r="B1327" s="288">
        <v>45</v>
      </c>
      <c r="C1327" s="289"/>
      <c r="D1327" s="289"/>
      <c r="E1327" s="286"/>
      <c r="F1327" s="286"/>
    </row>
    <row r="1328" ht="20.1" hidden="1" customHeight="1" spans="1:6">
      <c r="A1328" s="294" t="s">
        <v>1832</v>
      </c>
      <c r="B1328" s="288">
        <v>385</v>
      </c>
      <c r="C1328" s="289"/>
      <c r="D1328" s="289"/>
      <c r="E1328" s="286"/>
      <c r="F1328" s="286"/>
    </row>
    <row r="1329" ht="20.1" hidden="1" customHeight="1" spans="1:6">
      <c r="A1329" s="294" t="s">
        <v>1833</v>
      </c>
      <c r="B1329" s="288">
        <v>100</v>
      </c>
      <c r="C1329" s="289"/>
      <c r="D1329" s="289"/>
      <c r="E1329" s="286"/>
      <c r="F1329" s="286"/>
    </row>
    <row r="1330" ht="20.1" hidden="1" customHeight="1" spans="1:6">
      <c r="A1330" s="294" t="s">
        <v>1834</v>
      </c>
      <c r="B1330" s="288">
        <v>32</v>
      </c>
      <c r="C1330" s="289">
        <v>0</v>
      </c>
      <c r="D1330" s="289"/>
      <c r="E1330" s="286">
        <f t="shared" si="63"/>
        <v>0</v>
      </c>
      <c r="F1330" s="286" t="e">
        <f t="shared" si="64"/>
        <v>#DIV/0!</v>
      </c>
    </row>
    <row r="1331" ht="20.1" hidden="1" customHeight="1" spans="1:6">
      <c r="A1331" s="294" t="s">
        <v>1835</v>
      </c>
      <c r="B1331" s="288">
        <v>130513</v>
      </c>
      <c r="C1331" s="289">
        <v>212</v>
      </c>
      <c r="D1331" s="289"/>
      <c r="E1331" s="286">
        <f t="shared" si="63"/>
        <v>212</v>
      </c>
      <c r="F1331" s="286" t="e">
        <f t="shared" si="64"/>
        <v>#DIV/0!</v>
      </c>
    </row>
    <row r="1332" ht="20.1" hidden="1" customHeight="1" spans="1:6">
      <c r="A1332" s="294" t="s">
        <v>1836</v>
      </c>
      <c r="B1332" s="288">
        <v>43</v>
      </c>
      <c r="C1332" s="289"/>
      <c r="D1332" s="289"/>
      <c r="E1332" s="286"/>
      <c r="F1332" s="286"/>
    </row>
    <row r="1333" ht="20.1" hidden="1" customHeight="1" spans="1:6">
      <c r="A1333" s="294" t="s">
        <v>1837</v>
      </c>
      <c r="B1333" s="288">
        <v>366</v>
      </c>
      <c r="C1333" s="289"/>
      <c r="D1333" s="289"/>
      <c r="E1333" s="286"/>
      <c r="F1333" s="286"/>
    </row>
    <row r="1334" ht="20.1" hidden="1" customHeight="1" spans="1:6">
      <c r="A1334" s="294" t="s">
        <v>1838</v>
      </c>
      <c r="B1334" s="288">
        <v>155822</v>
      </c>
      <c r="C1334" s="289">
        <v>99</v>
      </c>
      <c r="D1334" s="289"/>
      <c r="E1334" s="286">
        <f t="shared" si="63"/>
        <v>99</v>
      </c>
      <c r="F1334" s="286" t="e">
        <f t="shared" si="64"/>
        <v>#DIV/0!</v>
      </c>
    </row>
    <row r="1335" ht="20.1" customHeight="1" spans="1:6">
      <c r="A1335" s="294" t="s">
        <v>1839</v>
      </c>
      <c r="B1335" s="288">
        <v>4302</v>
      </c>
      <c r="C1335" s="289">
        <f>SUM(C1336:C1348)</f>
        <v>150</v>
      </c>
      <c r="D1335" s="289">
        <f>SUM(D1336:D1348)</f>
        <v>0</v>
      </c>
      <c r="E1335" s="286">
        <f t="shared" si="63"/>
        <v>150</v>
      </c>
      <c r="F1335" s="286" t="e">
        <f t="shared" si="64"/>
        <v>#DIV/0!</v>
      </c>
    </row>
    <row r="1336" ht="20.1" hidden="1" customHeight="1" spans="1:6">
      <c r="A1336" s="294" t="s">
        <v>1214</v>
      </c>
      <c r="B1336" s="288">
        <v>3645</v>
      </c>
      <c r="C1336" s="289"/>
      <c r="D1336" s="289"/>
      <c r="E1336" s="286"/>
      <c r="F1336" s="286"/>
    </row>
    <row r="1337" ht="20.1" hidden="1" customHeight="1" spans="1:6">
      <c r="A1337" s="294" t="s">
        <v>806</v>
      </c>
      <c r="B1337" s="288">
        <v>201</v>
      </c>
      <c r="C1337" s="289"/>
      <c r="D1337" s="289"/>
      <c r="E1337" s="286"/>
      <c r="F1337" s="286"/>
    </row>
    <row r="1338" ht="20.1" hidden="1" customHeight="1" spans="1:6">
      <c r="A1338" s="294" t="s">
        <v>807</v>
      </c>
      <c r="B1338" s="288">
        <v>0</v>
      </c>
      <c r="C1338" s="289"/>
      <c r="D1338" s="289"/>
      <c r="E1338" s="286"/>
      <c r="F1338" s="286"/>
    </row>
    <row r="1339" ht="20.1" hidden="1" customHeight="1" spans="1:6">
      <c r="A1339" s="294" t="s">
        <v>1840</v>
      </c>
      <c r="B1339" s="288">
        <v>0</v>
      </c>
      <c r="C1339" s="289"/>
      <c r="D1339" s="289"/>
      <c r="E1339" s="286"/>
      <c r="F1339" s="286"/>
    </row>
    <row r="1340" ht="20.1" hidden="1" customHeight="1" spans="1:6">
      <c r="A1340" s="294" t="s">
        <v>1841</v>
      </c>
      <c r="B1340" s="288">
        <v>0</v>
      </c>
      <c r="C1340" s="289"/>
      <c r="D1340" s="289"/>
      <c r="E1340" s="286"/>
      <c r="F1340" s="286"/>
    </row>
    <row r="1341" ht="20.1" hidden="1" customHeight="1" spans="1:6">
      <c r="A1341" s="294" t="s">
        <v>1842</v>
      </c>
      <c r="B1341" s="288">
        <v>0</v>
      </c>
      <c r="C1341" s="289"/>
      <c r="D1341" s="289"/>
      <c r="E1341" s="286"/>
      <c r="F1341" s="286"/>
    </row>
    <row r="1342" ht="20.1" hidden="1" customHeight="1" spans="1:6">
      <c r="A1342" s="294" t="s">
        <v>1843</v>
      </c>
      <c r="B1342" s="288">
        <v>70</v>
      </c>
      <c r="C1342" s="289"/>
      <c r="D1342" s="289"/>
      <c r="E1342" s="286"/>
      <c r="F1342" s="286"/>
    </row>
    <row r="1343" ht="20.1" hidden="1" customHeight="1" spans="1:6">
      <c r="A1343" s="294" t="s">
        <v>1844</v>
      </c>
      <c r="B1343" s="288">
        <v>0</v>
      </c>
      <c r="C1343" s="289">
        <v>0</v>
      </c>
      <c r="D1343" s="289"/>
      <c r="E1343" s="286">
        <f t="shared" ref="E1343:E1346" si="65">C1343-D1343</f>
        <v>0</v>
      </c>
      <c r="F1343" s="286" t="e">
        <f t="shared" ref="F1343:F1346" si="66">E1343/D1343</f>
        <v>#DIV/0!</v>
      </c>
    </row>
    <row r="1344" ht="20.1" hidden="1" customHeight="1" spans="1:6">
      <c r="A1344" s="294" t="s">
        <v>1845</v>
      </c>
      <c r="B1344" s="288">
        <v>0</v>
      </c>
      <c r="C1344" s="289">
        <v>0</v>
      </c>
      <c r="D1344" s="289"/>
      <c r="E1344" s="286">
        <f t="shared" si="65"/>
        <v>0</v>
      </c>
      <c r="F1344" s="286"/>
    </row>
    <row r="1345" ht="20.1" hidden="1" customHeight="1" spans="1:6">
      <c r="A1345" s="294" t="s">
        <v>1846</v>
      </c>
      <c r="B1345" s="288">
        <v>60</v>
      </c>
      <c r="C1345" s="289">
        <v>150</v>
      </c>
      <c r="D1345" s="289"/>
      <c r="E1345" s="286">
        <f t="shared" si="65"/>
        <v>150</v>
      </c>
      <c r="F1345" s="286" t="e">
        <f t="shared" si="66"/>
        <v>#DIV/0!</v>
      </c>
    </row>
    <row r="1346" ht="20.1" hidden="1" customHeight="1" spans="1:6">
      <c r="A1346" s="294" t="s">
        <v>1847</v>
      </c>
      <c r="B1346" s="288">
        <v>5</v>
      </c>
      <c r="C1346" s="289">
        <v>0</v>
      </c>
      <c r="D1346" s="289"/>
      <c r="E1346" s="286">
        <f t="shared" si="65"/>
        <v>0</v>
      </c>
      <c r="F1346" s="286" t="e">
        <f t="shared" si="66"/>
        <v>#DIV/0!</v>
      </c>
    </row>
    <row r="1347" ht="20.1" hidden="1" customHeight="1" spans="1:6">
      <c r="A1347" s="294" t="s">
        <v>814</v>
      </c>
      <c r="B1347" s="288">
        <v>153</v>
      </c>
      <c r="C1347" s="289"/>
      <c r="D1347" s="289"/>
      <c r="E1347" s="286"/>
      <c r="F1347" s="286"/>
    </row>
    <row r="1348" ht="20.1" hidden="1" customHeight="1" spans="1:6">
      <c r="A1348" s="294" t="s">
        <v>1848</v>
      </c>
      <c r="B1348" s="288">
        <v>168</v>
      </c>
      <c r="C1348" s="289"/>
      <c r="D1348" s="289"/>
      <c r="E1348" s="286"/>
      <c r="F1348" s="286"/>
    </row>
    <row r="1349" ht="20.1" customHeight="1" spans="1:6">
      <c r="A1349" s="294" t="s">
        <v>1849</v>
      </c>
      <c r="B1349" s="288">
        <v>200</v>
      </c>
      <c r="C1349" s="289">
        <f>SUM(C1350:C1354)</f>
        <v>0</v>
      </c>
      <c r="D1349" s="289">
        <f>SUM(D1350:D1354)</f>
        <v>0</v>
      </c>
      <c r="E1349" s="286"/>
      <c r="F1349" s="286"/>
    </row>
    <row r="1350" ht="20.1" hidden="1" customHeight="1" spans="1:6">
      <c r="A1350" s="294" t="s">
        <v>1850</v>
      </c>
      <c r="B1350" s="288">
        <v>0</v>
      </c>
      <c r="C1350" s="289"/>
      <c r="D1350" s="289"/>
      <c r="E1350" s="286"/>
      <c r="F1350" s="286"/>
    </row>
    <row r="1351" ht="20.1" hidden="1" customHeight="1" spans="1:6">
      <c r="A1351" s="294" t="s">
        <v>1851</v>
      </c>
      <c r="B1351" s="288">
        <v>0</v>
      </c>
      <c r="C1351" s="289"/>
      <c r="D1351" s="289"/>
      <c r="E1351" s="286"/>
      <c r="F1351" s="286"/>
    </row>
    <row r="1352" ht="20.1" hidden="1" customHeight="1" spans="1:6">
      <c r="A1352" s="294" t="s">
        <v>1852</v>
      </c>
      <c r="B1352" s="288">
        <v>0</v>
      </c>
      <c r="C1352" s="289"/>
      <c r="D1352" s="289"/>
      <c r="E1352" s="286"/>
      <c r="F1352" s="286"/>
    </row>
    <row r="1353" ht="20.1" hidden="1" customHeight="1" spans="1:6">
      <c r="A1353" s="294" t="s">
        <v>1853</v>
      </c>
      <c r="B1353" s="288">
        <v>0</v>
      </c>
      <c r="C1353" s="289"/>
      <c r="D1353" s="289"/>
      <c r="E1353" s="286"/>
      <c r="F1353" s="286"/>
    </row>
    <row r="1354" ht="20.1" hidden="1" customHeight="1" spans="1:6">
      <c r="A1354" s="294" t="s">
        <v>1854</v>
      </c>
      <c r="B1354" s="288">
        <v>200</v>
      </c>
      <c r="C1354" s="289"/>
      <c r="D1354" s="289"/>
      <c r="E1354" s="286"/>
      <c r="F1354" s="286"/>
    </row>
    <row r="1355" ht="20.1" customHeight="1" spans="1:6">
      <c r="A1355" s="294" t="s">
        <v>1855</v>
      </c>
      <c r="B1355" s="288">
        <v>24851</v>
      </c>
      <c r="C1355" s="289">
        <f>SUM(C1356:C1360)</f>
        <v>470</v>
      </c>
      <c r="D1355" s="289">
        <f>SUM(D1356:D1360)</f>
        <v>0</v>
      </c>
      <c r="E1355" s="286">
        <f t="shared" ref="E1355:E1360" si="67">C1355-D1355</f>
        <v>470</v>
      </c>
      <c r="F1355" s="286" t="e">
        <f t="shared" ref="F1355:F1360" si="68">E1355/D1355</f>
        <v>#DIV/0!</v>
      </c>
    </row>
    <row r="1356" ht="20.1" hidden="1" customHeight="1" spans="1:6">
      <c r="A1356" s="294" t="s">
        <v>1856</v>
      </c>
      <c r="B1356" s="288">
        <v>2283</v>
      </c>
      <c r="C1356" s="289"/>
      <c r="D1356" s="289"/>
      <c r="E1356" s="286"/>
      <c r="F1356" s="286"/>
    </row>
    <row r="1357" ht="20.1" hidden="1" customHeight="1" spans="1:6">
      <c r="A1357" s="294" t="s">
        <v>1857</v>
      </c>
      <c r="B1357" s="288">
        <v>835</v>
      </c>
      <c r="C1357" s="289"/>
      <c r="D1357" s="289"/>
      <c r="E1357" s="286"/>
      <c r="F1357" s="286"/>
    </row>
    <row r="1358" ht="20.1" hidden="1" customHeight="1" spans="1:6">
      <c r="A1358" s="294" t="s">
        <v>1858</v>
      </c>
      <c r="B1358" s="288">
        <v>19553</v>
      </c>
      <c r="C1358" s="289">
        <v>238</v>
      </c>
      <c r="D1358" s="289"/>
      <c r="E1358" s="286">
        <f t="shared" si="67"/>
        <v>238</v>
      </c>
      <c r="F1358" s="286" t="e">
        <f t="shared" si="68"/>
        <v>#DIV/0!</v>
      </c>
    </row>
    <row r="1359" ht="20.1" hidden="1" customHeight="1" spans="1:6">
      <c r="A1359" s="294" t="s">
        <v>1859</v>
      </c>
      <c r="B1359" s="288">
        <v>194</v>
      </c>
      <c r="C1359" s="289"/>
      <c r="D1359" s="289"/>
      <c r="E1359" s="286"/>
      <c r="F1359" s="286"/>
    </row>
    <row r="1360" ht="20.1" hidden="1" customHeight="1" spans="1:6">
      <c r="A1360" s="294" t="s">
        <v>1860</v>
      </c>
      <c r="B1360" s="288">
        <v>1986</v>
      </c>
      <c r="C1360" s="289">
        <v>232</v>
      </c>
      <c r="D1360" s="289"/>
      <c r="E1360" s="286">
        <f t="shared" si="67"/>
        <v>232</v>
      </c>
      <c r="F1360" s="286" t="e">
        <f t="shared" si="68"/>
        <v>#DIV/0!</v>
      </c>
    </row>
    <row r="1361" ht="20.1" customHeight="1" spans="1:6">
      <c r="A1361" s="294" t="s">
        <v>1861</v>
      </c>
      <c r="B1361" s="288">
        <v>5271</v>
      </c>
      <c r="C1361" s="289">
        <f>SUM(C1362:C1372)</f>
        <v>0</v>
      </c>
      <c r="D1361" s="289">
        <f>SUM(D1362:D1372)</f>
        <v>0</v>
      </c>
      <c r="E1361" s="286"/>
      <c r="F1361" s="286"/>
    </row>
    <row r="1362" ht="20.1" hidden="1" customHeight="1" spans="1:6">
      <c r="A1362" s="294" t="s">
        <v>1862</v>
      </c>
      <c r="B1362" s="288">
        <v>495</v>
      </c>
      <c r="C1362" s="289"/>
      <c r="D1362" s="289"/>
      <c r="E1362" s="286"/>
      <c r="F1362" s="286"/>
    </row>
    <row r="1363" ht="20.1" hidden="1" customHeight="1" spans="1:6">
      <c r="A1363" s="294" t="s">
        <v>1863</v>
      </c>
      <c r="B1363" s="288">
        <v>240</v>
      </c>
      <c r="C1363" s="289"/>
      <c r="D1363" s="289"/>
      <c r="E1363" s="286"/>
      <c r="F1363" s="286"/>
    </row>
    <row r="1364" ht="20.1" hidden="1" customHeight="1" spans="1:6">
      <c r="A1364" s="294" t="s">
        <v>1864</v>
      </c>
      <c r="B1364" s="288">
        <v>820</v>
      </c>
      <c r="C1364" s="289"/>
      <c r="D1364" s="289"/>
      <c r="E1364" s="286"/>
      <c r="F1364" s="286"/>
    </row>
    <row r="1365" ht="20.1" hidden="1" customHeight="1" spans="1:6">
      <c r="A1365" s="294" t="s">
        <v>1865</v>
      </c>
      <c r="B1365" s="288">
        <v>2582</v>
      </c>
      <c r="C1365" s="289"/>
      <c r="D1365" s="289"/>
      <c r="E1365" s="286"/>
      <c r="F1365" s="286"/>
    </row>
    <row r="1366" ht="20.1" hidden="1" customHeight="1" spans="1:6">
      <c r="A1366" s="294" t="s">
        <v>1866</v>
      </c>
      <c r="B1366" s="288">
        <v>0</v>
      </c>
      <c r="C1366" s="289"/>
      <c r="D1366" s="289"/>
      <c r="E1366" s="286"/>
      <c r="F1366" s="286"/>
    </row>
    <row r="1367" ht="20.1" hidden="1" customHeight="1" spans="1:6">
      <c r="A1367" s="294" t="s">
        <v>1867</v>
      </c>
      <c r="B1367" s="288">
        <v>0</v>
      </c>
      <c r="C1367" s="289"/>
      <c r="D1367" s="289"/>
      <c r="E1367" s="286"/>
      <c r="F1367" s="286"/>
    </row>
    <row r="1368" ht="20.1" hidden="1" customHeight="1" spans="1:6">
      <c r="A1368" s="294" t="s">
        <v>1868</v>
      </c>
      <c r="B1368" s="288">
        <v>0</v>
      </c>
      <c r="C1368" s="289"/>
      <c r="D1368" s="289"/>
      <c r="E1368" s="286"/>
      <c r="F1368" s="286"/>
    </row>
    <row r="1369" ht="20.1" hidden="1" customHeight="1" spans="1:6">
      <c r="A1369" s="294" t="s">
        <v>1869</v>
      </c>
      <c r="B1369" s="288">
        <v>0</v>
      </c>
      <c r="C1369" s="289"/>
      <c r="D1369" s="289"/>
      <c r="E1369" s="286"/>
      <c r="F1369" s="286"/>
    </row>
    <row r="1370" ht="20.1" hidden="1" customHeight="1" spans="1:6">
      <c r="A1370" s="294" t="s">
        <v>1870</v>
      </c>
      <c r="B1370" s="288">
        <v>640</v>
      </c>
      <c r="C1370" s="289"/>
      <c r="D1370" s="289"/>
      <c r="E1370" s="286"/>
      <c r="F1370" s="286"/>
    </row>
    <row r="1371" ht="20.1" hidden="1" customHeight="1" spans="1:6">
      <c r="A1371" s="294" t="s">
        <v>1871</v>
      </c>
      <c r="B1371" s="288">
        <v>0</v>
      </c>
      <c r="C1371" s="289"/>
      <c r="D1371" s="289"/>
      <c r="E1371" s="286"/>
      <c r="F1371" s="286"/>
    </row>
    <row r="1372" ht="20.1" hidden="1" customHeight="1" spans="1:6">
      <c r="A1372" s="294" t="s">
        <v>1872</v>
      </c>
      <c r="B1372" s="288">
        <v>494</v>
      </c>
      <c r="C1372" s="289"/>
      <c r="D1372" s="289"/>
      <c r="E1372" s="286"/>
      <c r="F1372" s="286"/>
    </row>
    <row r="1373" ht="20.1" customHeight="1" spans="1:6">
      <c r="A1373" s="300" t="s">
        <v>1873</v>
      </c>
      <c r="B1373" s="288">
        <v>278956</v>
      </c>
      <c r="C1373" s="289">
        <f>SUM(C1374)</f>
        <v>374</v>
      </c>
      <c r="D1373" s="289">
        <f>SUM(D1374)</f>
        <v>0</v>
      </c>
      <c r="E1373" s="286">
        <f t="shared" ref="E1373:E1375" si="69">C1373-D1373</f>
        <v>374</v>
      </c>
      <c r="F1373" s="286" t="e">
        <f t="shared" ref="F1373:F1375" si="70">E1373/D1373</f>
        <v>#DIV/0!</v>
      </c>
    </row>
    <row r="1374" ht="20.1" customHeight="1" spans="1:6">
      <c r="A1374" s="294" t="s">
        <v>1874</v>
      </c>
      <c r="B1374" s="288">
        <v>114719</v>
      </c>
      <c r="C1374" s="289">
        <f>SUM(C1375:C1378)</f>
        <v>374</v>
      </c>
      <c r="D1374" s="289">
        <f>SUM(D1375:D1378)</f>
        <v>0</v>
      </c>
      <c r="E1374" s="286">
        <f t="shared" si="69"/>
        <v>374</v>
      </c>
      <c r="F1374" s="286" t="e">
        <f t="shared" si="70"/>
        <v>#DIV/0!</v>
      </c>
    </row>
    <row r="1375" ht="20.1" hidden="1" customHeight="1" spans="1:6">
      <c r="A1375" s="294" t="s">
        <v>1875</v>
      </c>
      <c r="B1375" s="288">
        <v>2722</v>
      </c>
      <c r="C1375" s="289">
        <v>363</v>
      </c>
      <c r="D1375" s="289"/>
      <c r="E1375" s="286">
        <f t="shared" si="69"/>
        <v>363</v>
      </c>
      <c r="F1375" s="286" t="e">
        <f t="shared" si="70"/>
        <v>#DIV/0!</v>
      </c>
    </row>
    <row r="1376" ht="20.1" hidden="1" customHeight="1" spans="1:6">
      <c r="A1376" s="294" t="s">
        <v>1876</v>
      </c>
      <c r="B1376" s="288">
        <v>495</v>
      </c>
      <c r="C1376" s="289"/>
      <c r="D1376" s="289"/>
      <c r="E1376" s="286"/>
      <c r="F1376" s="286"/>
    </row>
    <row r="1377" ht="20.1" hidden="1" customHeight="1" spans="1:6">
      <c r="A1377" s="294" t="s">
        <v>1877</v>
      </c>
      <c r="B1377" s="288">
        <v>2227</v>
      </c>
      <c r="C1377" s="289"/>
      <c r="D1377" s="289"/>
      <c r="E1377" s="286"/>
      <c r="F1377" s="286"/>
    </row>
    <row r="1378" ht="20.1" hidden="1" customHeight="1" spans="1:6">
      <c r="A1378" s="294" t="s">
        <v>1878</v>
      </c>
      <c r="B1378" s="288">
        <v>1490</v>
      </c>
      <c r="C1378" s="289">
        <v>11</v>
      </c>
      <c r="D1378" s="289"/>
      <c r="E1378" s="286">
        <f t="shared" ref="E1378:E1383" si="71">C1378-D1378</f>
        <v>11</v>
      </c>
      <c r="F1378" s="286" t="e">
        <f t="shared" ref="F1378:F1383" si="72">E1378/D1378</f>
        <v>#DIV/0!</v>
      </c>
    </row>
    <row r="1379" ht="20.1" customHeight="1" spans="1:6">
      <c r="A1379" s="295" t="s">
        <v>1879</v>
      </c>
      <c r="B1379" s="288">
        <v>19464</v>
      </c>
      <c r="C1379" s="289"/>
      <c r="D1379" s="289"/>
      <c r="E1379" s="286"/>
      <c r="F1379" s="286"/>
    </row>
    <row r="1380" ht="20.1" customHeight="1" spans="1:6">
      <c r="A1380" s="294" t="s">
        <v>1880</v>
      </c>
      <c r="B1380" s="288">
        <v>140561</v>
      </c>
      <c r="C1380" s="289"/>
      <c r="D1380" s="289"/>
      <c r="E1380" s="286"/>
      <c r="F1380" s="286"/>
    </row>
    <row r="1381" ht="20.1" customHeight="1" spans="1:6">
      <c r="A1381" s="304" t="s">
        <v>1881</v>
      </c>
      <c r="B1381" s="301">
        <v>6</v>
      </c>
      <c r="C1381" s="289">
        <f>SUM(C1382)</f>
        <v>6</v>
      </c>
      <c r="D1381" s="289">
        <f>SUM(D1382)</f>
        <v>0</v>
      </c>
      <c r="E1381" s="286">
        <f t="shared" si="71"/>
        <v>6</v>
      </c>
      <c r="F1381" s="286" t="e">
        <f t="shared" si="72"/>
        <v>#DIV/0!</v>
      </c>
    </row>
    <row r="1382" ht="20.1" customHeight="1" spans="1:6">
      <c r="A1382" s="305" t="s">
        <v>1882</v>
      </c>
      <c r="B1382" s="301">
        <v>6</v>
      </c>
      <c r="C1382" s="289">
        <f>SUM(C1383)</f>
        <v>6</v>
      </c>
      <c r="D1382" s="289">
        <f>SUM(D1383)</f>
        <v>0</v>
      </c>
      <c r="E1382" s="286">
        <f t="shared" si="71"/>
        <v>6</v>
      </c>
      <c r="F1382" s="286" t="e">
        <f t="shared" si="72"/>
        <v>#DIV/0!</v>
      </c>
    </row>
    <row r="1383" ht="20.1" customHeight="1" spans="1:6">
      <c r="A1383" s="306" t="s">
        <v>1883</v>
      </c>
      <c r="B1383" s="301">
        <v>6</v>
      </c>
      <c r="C1383" s="289">
        <v>6</v>
      </c>
      <c r="D1383" s="289"/>
      <c r="E1383" s="286">
        <f t="shared" si="71"/>
        <v>6</v>
      </c>
      <c r="F1383" s="286" t="e">
        <f t="shared" si="72"/>
        <v>#DIV/0!</v>
      </c>
    </row>
  </sheetData>
  <mergeCells count="8">
    <mergeCell ref="A2:F2"/>
    <mergeCell ref="A3:F3"/>
    <mergeCell ref="A4:A5"/>
    <mergeCell ref="B4:B5"/>
    <mergeCell ref="C4:C5"/>
    <mergeCell ref="D4:D5"/>
    <mergeCell ref="E4:E5"/>
    <mergeCell ref="F4:F5"/>
  </mergeCells>
  <printOptions horizontalCentered="1"/>
  <pageMargins left="0.75" right="0.75" top="0.94" bottom="0.67" header="0.51" footer="0.39"/>
  <pageSetup paperSize="9" orientation="portrait" useFirstPageNumber="1"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I7" sqref="I7"/>
    </sheetView>
  </sheetViews>
  <sheetFormatPr defaultColWidth="9" defaultRowHeight="14.25" outlineLevelCol="3"/>
  <cols>
    <col min="1" max="1" width="28.625" style="84" customWidth="1"/>
    <col min="2" max="2" width="11.75" style="307" customWidth="1"/>
    <col min="3" max="3" width="10.625" style="307" customWidth="1"/>
    <col min="4" max="4" width="10.5" style="307" customWidth="1"/>
    <col min="5" max="252" width="9" style="84"/>
  </cols>
  <sheetData>
    <row r="1" spans="1:1">
      <c r="A1" s="84" t="s">
        <v>1884</v>
      </c>
    </row>
    <row r="2" s="83" customFormat="1" ht="29.25" customHeight="1" spans="1:4">
      <c r="A2" s="181" t="s">
        <v>1885</v>
      </c>
      <c r="B2" s="308"/>
      <c r="C2" s="308"/>
      <c r="D2" s="308"/>
    </row>
    <row r="3" s="84" customFormat="1" ht="24.95" customHeight="1" spans="1:4">
      <c r="A3" s="309" t="s">
        <v>55</v>
      </c>
      <c r="B3" s="310"/>
      <c r="C3" s="310"/>
      <c r="D3" s="310"/>
    </row>
    <row r="4" s="84" customFormat="1" ht="36" customHeight="1" spans="1:4">
      <c r="A4" s="73" t="s">
        <v>56</v>
      </c>
      <c r="B4" s="311" t="s">
        <v>57</v>
      </c>
      <c r="C4" s="311" t="s">
        <v>58</v>
      </c>
      <c r="D4" s="312" t="s">
        <v>59</v>
      </c>
    </row>
    <row r="5" s="84" customFormat="1" ht="24" customHeight="1" spans="1:4">
      <c r="A5" s="313" t="s">
        <v>87</v>
      </c>
      <c r="B5" s="314">
        <v>23413.043482</v>
      </c>
      <c r="C5" s="315">
        <v>23378</v>
      </c>
      <c r="D5" s="316">
        <f t="shared" ref="D5:D20" si="0">C5/B5</f>
        <v>0.99850324960841</v>
      </c>
    </row>
    <row r="6" s="84" customFormat="1" ht="24" customHeight="1" spans="1:4">
      <c r="A6" s="313" t="s">
        <v>88</v>
      </c>
      <c r="B6" s="317"/>
      <c r="C6" s="318"/>
      <c r="D6" s="316"/>
    </row>
    <row r="7" s="84" customFormat="1" ht="24" customHeight="1" spans="1:4">
      <c r="A7" s="313" t="s">
        <v>89</v>
      </c>
      <c r="B7" s="314">
        <v>196.275</v>
      </c>
      <c r="C7" s="315">
        <v>157</v>
      </c>
      <c r="D7" s="316">
        <f t="shared" si="0"/>
        <v>0.799898102152592</v>
      </c>
    </row>
    <row r="8" s="84" customFormat="1" ht="24" customHeight="1" spans="1:4">
      <c r="A8" s="313" t="s">
        <v>90</v>
      </c>
      <c r="B8" s="314">
        <v>7300.685471</v>
      </c>
      <c r="C8" s="315">
        <v>7473</v>
      </c>
      <c r="D8" s="316">
        <f t="shared" si="0"/>
        <v>1.02360251372073</v>
      </c>
    </row>
    <row r="9" s="84" customFormat="1" ht="24" customHeight="1" spans="1:4">
      <c r="A9" s="313" t="s">
        <v>91</v>
      </c>
      <c r="B9" s="314">
        <v>46625.897689</v>
      </c>
      <c r="C9" s="315">
        <v>49214</v>
      </c>
      <c r="D9" s="316">
        <f t="shared" si="0"/>
        <v>1.05550782803718</v>
      </c>
    </row>
    <row r="10" s="84" customFormat="1" ht="24" customHeight="1" spans="1:4">
      <c r="A10" s="313" t="s">
        <v>92</v>
      </c>
      <c r="B10" s="314">
        <v>7456.883698</v>
      </c>
      <c r="C10" s="315">
        <v>6750</v>
      </c>
      <c r="D10" s="316">
        <f t="shared" si="0"/>
        <v>0.905203872471607</v>
      </c>
    </row>
    <row r="11" s="84" customFormat="1" ht="24" customHeight="1" spans="1:4">
      <c r="A11" s="319" t="s">
        <v>93</v>
      </c>
      <c r="B11" s="314">
        <v>5144.351798</v>
      </c>
      <c r="C11" s="315">
        <v>5951</v>
      </c>
      <c r="D11" s="316">
        <f t="shared" si="0"/>
        <v>1.15680269034353</v>
      </c>
    </row>
    <row r="12" s="84" customFormat="1" ht="24" customHeight="1" spans="1:4">
      <c r="A12" s="313" t="s">
        <v>94</v>
      </c>
      <c r="B12" s="314">
        <v>31771.436488</v>
      </c>
      <c r="C12" s="315">
        <v>33219</v>
      </c>
      <c r="D12" s="316">
        <f t="shared" si="0"/>
        <v>1.0455617898343</v>
      </c>
    </row>
    <row r="13" s="84" customFormat="1" ht="24" customHeight="1" spans="1:4">
      <c r="A13" s="319" t="s">
        <v>95</v>
      </c>
      <c r="B13" s="314">
        <v>14076.803233</v>
      </c>
      <c r="C13" s="315">
        <v>15599</v>
      </c>
      <c r="D13" s="316">
        <f t="shared" si="0"/>
        <v>1.10813511717146</v>
      </c>
    </row>
    <row r="14" s="84" customFormat="1" ht="24" customHeight="1" spans="1:4">
      <c r="A14" s="319" t="s">
        <v>96</v>
      </c>
      <c r="B14" s="314">
        <v>9476.1027</v>
      </c>
      <c r="C14" s="315">
        <v>8463</v>
      </c>
      <c r="D14" s="316">
        <f t="shared" si="0"/>
        <v>0.893088674524391</v>
      </c>
    </row>
    <row r="15" s="84" customFormat="1" ht="24" customHeight="1" spans="1:4">
      <c r="A15" s="319" t="s">
        <v>97</v>
      </c>
      <c r="B15" s="314">
        <v>5071.052428</v>
      </c>
      <c r="C15" s="315">
        <v>7861</v>
      </c>
      <c r="D15" s="316">
        <f t="shared" si="0"/>
        <v>1.55017131288077</v>
      </c>
    </row>
    <row r="16" s="84" customFormat="1" ht="24" customHeight="1" spans="1:4">
      <c r="A16" s="319" t="s">
        <v>98</v>
      </c>
      <c r="B16" s="314">
        <v>59051.084638</v>
      </c>
      <c r="C16" s="315">
        <v>57172</v>
      </c>
      <c r="D16" s="316">
        <f t="shared" si="0"/>
        <v>0.96817866006155</v>
      </c>
    </row>
    <row r="17" s="84" customFormat="1" ht="24" customHeight="1" spans="1:4">
      <c r="A17" s="319" t="s">
        <v>99</v>
      </c>
      <c r="B17" s="314">
        <v>8148.122164</v>
      </c>
      <c r="C17" s="315">
        <v>6968</v>
      </c>
      <c r="D17" s="316">
        <f t="shared" si="0"/>
        <v>0.855166363458072</v>
      </c>
    </row>
    <row r="18" s="84" customFormat="1" ht="24" customHeight="1" spans="1:4">
      <c r="A18" s="319" t="s">
        <v>100</v>
      </c>
      <c r="B18" s="314"/>
      <c r="C18" s="315">
        <v>541</v>
      </c>
      <c r="D18" s="316"/>
    </row>
    <row r="19" s="84" customFormat="1" ht="24" customHeight="1" spans="1:4">
      <c r="A19" s="319" t="s">
        <v>101</v>
      </c>
      <c r="B19" s="314">
        <v>208.490997</v>
      </c>
      <c r="C19" s="315">
        <v>435</v>
      </c>
      <c r="D19" s="316">
        <f t="shared" si="0"/>
        <v>2.08642102661152</v>
      </c>
    </row>
    <row r="20" s="84" customFormat="1" ht="24" customHeight="1" spans="1:4">
      <c r="A20" s="319" t="s">
        <v>102</v>
      </c>
      <c r="B20" s="314">
        <v>236</v>
      </c>
      <c r="C20" s="315">
        <v>426</v>
      </c>
      <c r="D20" s="316">
        <f t="shared" si="0"/>
        <v>1.80508474576271</v>
      </c>
    </row>
    <row r="21" s="84" customFormat="1" ht="24" customHeight="1" spans="1:4">
      <c r="A21" s="319" t="s">
        <v>103</v>
      </c>
      <c r="B21" s="317"/>
      <c r="C21" s="320"/>
      <c r="D21" s="316"/>
    </row>
    <row r="22" s="84" customFormat="1" ht="24" customHeight="1" spans="1:4">
      <c r="A22" s="319" t="s">
        <v>104</v>
      </c>
      <c r="B22" s="314">
        <v>3830.37984</v>
      </c>
      <c r="C22" s="315">
        <v>3825</v>
      </c>
      <c r="D22" s="316">
        <f t="shared" ref="D22:D25" si="1">C22/B22</f>
        <v>0.998595481329601</v>
      </c>
    </row>
    <row r="23" s="84" customFormat="1" ht="24" customHeight="1" spans="1:4">
      <c r="A23" s="319" t="s">
        <v>105</v>
      </c>
      <c r="B23" s="314">
        <v>5857.208372</v>
      </c>
      <c r="C23" s="315">
        <v>5087</v>
      </c>
      <c r="D23" s="316">
        <f t="shared" si="1"/>
        <v>0.86850248051923</v>
      </c>
    </row>
    <row r="24" s="84" customFormat="1" ht="24" customHeight="1" spans="1:4">
      <c r="A24" s="319" t="s">
        <v>106</v>
      </c>
      <c r="B24" s="314">
        <v>543</v>
      </c>
      <c r="C24" s="315">
        <v>570</v>
      </c>
      <c r="D24" s="316">
        <f t="shared" si="1"/>
        <v>1.04972375690608</v>
      </c>
    </row>
    <row r="25" s="84" customFormat="1" ht="24" customHeight="1" spans="1:4">
      <c r="A25" s="319" t="s">
        <v>107</v>
      </c>
      <c r="B25" s="314">
        <v>3609.182002</v>
      </c>
      <c r="C25" s="315">
        <v>5083</v>
      </c>
      <c r="D25" s="316">
        <f t="shared" si="1"/>
        <v>1.40835236271911</v>
      </c>
    </row>
    <row r="26" s="84" customFormat="1" ht="24" customHeight="1" spans="1:4">
      <c r="A26" s="319" t="s">
        <v>108</v>
      </c>
      <c r="B26" s="321"/>
      <c r="C26" s="322"/>
      <c r="D26" s="316"/>
    </row>
    <row r="27" s="84" customFormat="1" ht="24" customHeight="1" spans="1:4">
      <c r="A27" s="323" t="s">
        <v>109</v>
      </c>
      <c r="B27" s="314">
        <v>4598</v>
      </c>
      <c r="C27" s="315">
        <v>4391</v>
      </c>
      <c r="D27" s="316">
        <f>C27/B27</f>
        <v>0.954980426272292</v>
      </c>
    </row>
    <row r="28" s="84" customFormat="1" ht="24" customHeight="1" spans="1:4">
      <c r="A28" s="323" t="s">
        <v>110</v>
      </c>
      <c r="B28" s="321"/>
      <c r="C28" s="318"/>
      <c r="D28" s="316"/>
    </row>
    <row r="29" s="84" customFormat="1" ht="24" customHeight="1" spans="1:4">
      <c r="A29" s="324" t="s">
        <v>111</v>
      </c>
      <c r="B29" s="322">
        <v>3000</v>
      </c>
      <c r="C29" s="325"/>
      <c r="D29" s="326"/>
    </row>
    <row r="30" s="84" customFormat="1" ht="24" customHeight="1" spans="1:4">
      <c r="A30" s="327" t="s">
        <v>112</v>
      </c>
      <c r="B30" s="328">
        <f>SUM(B5:B29)</f>
        <v>239614</v>
      </c>
      <c r="C30" s="328">
        <f>SUM(C5:C29)</f>
        <v>242563</v>
      </c>
      <c r="D30" s="326">
        <f>C30/B30</f>
        <v>1.01230729423156</v>
      </c>
    </row>
  </sheetData>
  <mergeCells count="2">
    <mergeCell ref="A2:D2"/>
    <mergeCell ref="A3:D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4"/>
  </sheetPr>
  <dimension ref="A1:F1387"/>
  <sheetViews>
    <sheetView showZeros="0" workbookViewId="0">
      <pane xSplit="5" ySplit="5" topLeftCell="F1367" activePane="bottomRight" state="frozen"/>
      <selection/>
      <selection pane="topRight"/>
      <selection pane="bottomLeft"/>
      <selection pane="bottomRight" activeCell="D718" sqref="D718"/>
    </sheetView>
  </sheetViews>
  <sheetFormatPr defaultColWidth="9" defaultRowHeight="12.75" outlineLevelCol="5"/>
  <cols>
    <col min="1" max="1" width="29.25" style="267" customWidth="1"/>
    <col min="2" max="2" width="15.625" style="268" hidden="1" customWidth="1"/>
    <col min="3" max="6" width="12.625" style="269" customWidth="1"/>
    <col min="7" max="16384" width="9" style="250"/>
  </cols>
  <sheetData>
    <row r="1" ht="21" customHeight="1" spans="1:2">
      <c r="A1" s="270" t="s">
        <v>795</v>
      </c>
      <c r="B1" s="271"/>
    </row>
    <row r="2" s="251" customFormat="1" ht="26.25" customHeight="1" spans="1:6">
      <c r="A2" s="272" t="s">
        <v>796</v>
      </c>
      <c r="B2" s="272"/>
      <c r="C2" s="272"/>
      <c r="D2" s="272"/>
      <c r="E2" s="272"/>
      <c r="F2" s="272"/>
    </row>
    <row r="3" ht="19.5" customHeight="1" spans="1:6">
      <c r="A3" s="273" t="s">
        <v>797</v>
      </c>
      <c r="B3" s="274"/>
      <c r="C3" s="274"/>
      <c r="D3" s="274"/>
      <c r="E3" s="274"/>
      <c r="F3" s="274"/>
    </row>
    <row r="4" ht="15" customHeight="1" spans="1:6">
      <c r="A4" s="275" t="s">
        <v>798</v>
      </c>
      <c r="B4" s="276"/>
      <c r="C4" s="277" t="s">
        <v>58</v>
      </c>
      <c r="D4" s="277" t="s">
        <v>799</v>
      </c>
      <c r="E4" s="278" t="s">
        <v>800</v>
      </c>
      <c r="F4" s="278" t="s">
        <v>801</v>
      </c>
    </row>
    <row r="5" ht="15" customHeight="1" spans="1:6">
      <c r="A5" s="279"/>
      <c r="B5" s="276"/>
      <c r="C5" s="280"/>
      <c r="D5" s="281"/>
      <c r="E5" s="282"/>
      <c r="F5" s="282"/>
    </row>
    <row r="6" s="266" customFormat="1" ht="20.1" customHeight="1" spans="1:6">
      <c r="A6" s="283" t="s">
        <v>802</v>
      </c>
      <c r="B6" s="284">
        <f>B7+B259+B297+B315+B425+B480+B535+B591+B711+B775+B855+B879+B1011+B1082+B1159+B1186+B1215+B1225+B1306+B1323+B1377+B1385</f>
        <v>49759316</v>
      </c>
      <c r="C6" s="285">
        <f>SUM(C7+C648+C259+C297+C315+C425+C480+C535+C591+C711+C775+C855+C879+C1011+C1082+C1159+C1186+C1215+C1225+C1323+C1306+C1377+C1383+C1385)</f>
        <v>168600</v>
      </c>
      <c r="D6" s="285">
        <f>SUM(D7+D648+D259+D297+D315+D425+D480+D535+D591+D711+D775+D855+D879+D1011+D1082+D1159+D1186+D1215+D1225+D1323+D1306+D1377+D1383+D1385)</f>
        <v>134831</v>
      </c>
      <c r="E6" s="286">
        <f>C6-D6</f>
        <v>33769</v>
      </c>
      <c r="F6" s="286">
        <f t="shared" ref="F6:F70" si="0">E6/D6</f>
        <v>0.250454272385431</v>
      </c>
    </row>
    <row r="7" s="266" customFormat="1" ht="20.1" customHeight="1" spans="1:6">
      <c r="A7" s="287" t="s">
        <v>803</v>
      </c>
      <c r="B7" s="288">
        <v>6272350</v>
      </c>
      <c r="C7" s="289">
        <f>SUM(C8+C20+C29+C41+C52+C63+C74+C86+C95+C105+C120+C129+C140+C152+C162+C175+C182+C189+C198+C204+C211+C219+C226+C232+C238+C244+C250+C256)</f>
        <v>18356</v>
      </c>
      <c r="D7" s="289">
        <f>SUM(D8+D20+D29+D41+D52+D63+D74+D86+D95+D105+D120+D129+D140+D152+D162+D175+D182+D189+D198+D204+D211+D219+D226+D232+D238+D244+D250+D256)</f>
        <v>16425</v>
      </c>
      <c r="E7" s="286">
        <f>C7-D7</f>
        <v>1931</v>
      </c>
      <c r="F7" s="286">
        <f t="shared" si="0"/>
        <v>0.117564687975647</v>
      </c>
    </row>
    <row r="8" s="266" customFormat="1" ht="20.1" customHeight="1" spans="1:6">
      <c r="A8" s="290" t="s">
        <v>1886</v>
      </c>
      <c r="B8" s="288">
        <v>128208</v>
      </c>
      <c r="C8" s="289">
        <f>SUM(C9:C19)</f>
        <v>389</v>
      </c>
      <c r="D8" s="289">
        <f>SUM(D9:D19)</f>
        <v>447</v>
      </c>
      <c r="E8" s="286">
        <f t="shared" ref="E8:E71" si="1">C8-D8</f>
        <v>-58</v>
      </c>
      <c r="F8" s="286">
        <f t="shared" si="0"/>
        <v>-0.129753914988814</v>
      </c>
    </row>
    <row r="9" ht="20.1" customHeight="1" spans="1:6">
      <c r="A9" s="291" t="s">
        <v>805</v>
      </c>
      <c r="B9" s="288">
        <v>73310</v>
      </c>
      <c r="C9" s="289">
        <v>193</v>
      </c>
      <c r="D9" s="289">
        <v>158</v>
      </c>
      <c r="E9" s="286">
        <f t="shared" si="1"/>
        <v>35</v>
      </c>
      <c r="F9" s="286">
        <f t="shared" si="0"/>
        <v>0.221518987341772</v>
      </c>
    </row>
    <row r="10" ht="20.1" customHeight="1" spans="1:6">
      <c r="A10" s="291" t="s">
        <v>806</v>
      </c>
      <c r="B10" s="288">
        <v>28910</v>
      </c>
      <c r="C10" s="289">
        <v>64</v>
      </c>
      <c r="D10" s="289">
        <v>191</v>
      </c>
      <c r="E10" s="286">
        <f t="shared" si="1"/>
        <v>-127</v>
      </c>
      <c r="F10" s="286">
        <f t="shared" si="0"/>
        <v>-0.664921465968586</v>
      </c>
    </row>
    <row r="11" ht="20.1" customHeight="1" spans="1:6">
      <c r="A11" s="291" t="s">
        <v>807</v>
      </c>
      <c r="B11" s="288">
        <v>583</v>
      </c>
      <c r="C11" s="289"/>
      <c r="D11" s="289"/>
      <c r="E11" s="286">
        <f t="shared" si="1"/>
        <v>0</v>
      </c>
      <c r="F11" s="286" t="e">
        <f t="shared" si="0"/>
        <v>#DIV/0!</v>
      </c>
    </row>
    <row r="12" ht="20.1" customHeight="1" spans="1:6">
      <c r="A12" s="291" t="s">
        <v>808</v>
      </c>
      <c r="B12" s="288">
        <v>8765</v>
      </c>
      <c r="C12" s="289">
        <v>0</v>
      </c>
      <c r="D12" s="289">
        <v>93</v>
      </c>
      <c r="E12" s="286">
        <f t="shared" si="1"/>
        <v>-93</v>
      </c>
      <c r="F12" s="286">
        <f t="shared" si="0"/>
        <v>-1</v>
      </c>
    </row>
    <row r="13" ht="20.1" customHeight="1" spans="1:6">
      <c r="A13" s="291" t="s">
        <v>809</v>
      </c>
      <c r="B13" s="288">
        <v>739</v>
      </c>
      <c r="C13" s="289"/>
      <c r="D13" s="289"/>
      <c r="E13" s="286">
        <f t="shared" si="1"/>
        <v>0</v>
      </c>
      <c r="F13" s="286" t="e">
        <f t="shared" si="0"/>
        <v>#DIV/0!</v>
      </c>
    </row>
    <row r="14" ht="20.1" customHeight="1" spans="1:6">
      <c r="A14" s="291" t="s">
        <v>810</v>
      </c>
      <c r="B14" s="288">
        <v>2269</v>
      </c>
      <c r="C14" s="289">
        <v>28</v>
      </c>
      <c r="D14" s="289"/>
      <c r="E14" s="286">
        <f t="shared" si="1"/>
        <v>28</v>
      </c>
      <c r="F14" s="286" t="e">
        <f t="shared" si="0"/>
        <v>#DIV/0!</v>
      </c>
    </row>
    <row r="15" ht="20.1" customHeight="1" spans="1:6">
      <c r="A15" s="291" t="s">
        <v>811</v>
      </c>
      <c r="B15" s="288">
        <v>572</v>
      </c>
      <c r="C15" s="289">
        <v>48</v>
      </c>
      <c r="D15" s="289"/>
      <c r="E15" s="286">
        <f t="shared" si="1"/>
        <v>48</v>
      </c>
      <c r="F15" s="286" t="e">
        <f t="shared" si="0"/>
        <v>#DIV/0!</v>
      </c>
    </row>
    <row r="16" ht="20.1" customHeight="1" spans="1:6">
      <c r="A16" s="291" t="s">
        <v>812</v>
      </c>
      <c r="B16" s="288">
        <v>3060</v>
      </c>
      <c r="C16" s="289">
        <v>31</v>
      </c>
      <c r="D16" s="289"/>
      <c r="E16" s="286">
        <f t="shared" si="1"/>
        <v>31</v>
      </c>
      <c r="F16" s="286" t="e">
        <f t="shared" si="0"/>
        <v>#DIV/0!</v>
      </c>
    </row>
    <row r="17" ht="20.1" customHeight="1" spans="1:6">
      <c r="A17" s="291" t="s">
        <v>813</v>
      </c>
      <c r="B17" s="288">
        <v>301</v>
      </c>
      <c r="C17" s="289"/>
      <c r="D17" s="289"/>
      <c r="E17" s="286">
        <f t="shared" si="1"/>
        <v>0</v>
      </c>
      <c r="F17" s="286" t="e">
        <f t="shared" si="0"/>
        <v>#DIV/0!</v>
      </c>
    </row>
    <row r="18" ht="20.1" customHeight="1" spans="1:6">
      <c r="A18" s="291" t="s">
        <v>814</v>
      </c>
      <c r="B18" s="288">
        <v>33</v>
      </c>
      <c r="C18" s="289">
        <v>0</v>
      </c>
      <c r="D18" s="289"/>
      <c r="E18" s="286">
        <f t="shared" si="1"/>
        <v>0</v>
      </c>
      <c r="F18" s="286" t="e">
        <f t="shared" si="0"/>
        <v>#DIV/0!</v>
      </c>
    </row>
    <row r="19" ht="20.1" customHeight="1" spans="1:6">
      <c r="A19" s="291" t="s">
        <v>815</v>
      </c>
      <c r="B19" s="288">
        <v>9666</v>
      </c>
      <c r="C19" s="289">
        <v>25</v>
      </c>
      <c r="D19" s="289">
        <v>5</v>
      </c>
      <c r="E19" s="286">
        <f t="shared" si="1"/>
        <v>20</v>
      </c>
      <c r="F19" s="286">
        <f t="shared" si="0"/>
        <v>4</v>
      </c>
    </row>
    <row r="20" s="266" customFormat="1" ht="20.1" customHeight="1" spans="1:6">
      <c r="A20" s="290" t="s">
        <v>816</v>
      </c>
      <c r="B20" s="288">
        <v>82087</v>
      </c>
      <c r="C20" s="292">
        <f>SUM(C21:C28)</f>
        <v>262</v>
      </c>
      <c r="D20" s="292">
        <f>SUM(D21:D28)</f>
        <v>360</v>
      </c>
      <c r="E20" s="286">
        <f t="shared" si="1"/>
        <v>-98</v>
      </c>
      <c r="F20" s="286">
        <f t="shared" si="0"/>
        <v>-0.272222222222222</v>
      </c>
    </row>
    <row r="21" ht="20.1" customHeight="1" spans="1:6">
      <c r="A21" s="291" t="s">
        <v>805</v>
      </c>
      <c r="B21" s="288">
        <v>49478</v>
      </c>
      <c r="C21" s="289">
        <v>164</v>
      </c>
      <c r="D21" s="289">
        <v>138</v>
      </c>
      <c r="E21" s="286">
        <f t="shared" si="1"/>
        <v>26</v>
      </c>
      <c r="F21" s="286">
        <f t="shared" si="0"/>
        <v>0.188405797101449</v>
      </c>
    </row>
    <row r="22" ht="20.1" customHeight="1" spans="1:6">
      <c r="A22" s="291" t="s">
        <v>806</v>
      </c>
      <c r="B22" s="288">
        <v>17211</v>
      </c>
      <c r="C22" s="289">
        <v>93</v>
      </c>
      <c r="D22" s="289">
        <v>139</v>
      </c>
      <c r="E22" s="286">
        <f t="shared" si="1"/>
        <v>-46</v>
      </c>
      <c r="F22" s="286">
        <f t="shared" si="0"/>
        <v>-0.330935251798561</v>
      </c>
    </row>
    <row r="23" ht="20.1" customHeight="1" spans="1:6">
      <c r="A23" s="291" t="s">
        <v>807</v>
      </c>
      <c r="B23" s="288">
        <v>269</v>
      </c>
      <c r="C23" s="289"/>
      <c r="D23" s="289"/>
      <c r="E23" s="286">
        <f t="shared" si="1"/>
        <v>0</v>
      </c>
      <c r="F23" s="286" t="e">
        <f t="shared" si="0"/>
        <v>#DIV/0!</v>
      </c>
    </row>
    <row r="24" ht="20.1" customHeight="1" spans="1:6">
      <c r="A24" s="291" t="s">
        <v>817</v>
      </c>
      <c r="B24" s="288">
        <v>5996</v>
      </c>
      <c r="C24" s="289"/>
      <c r="D24" s="289">
        <v>81</v>
      </c>
      <c r="E24" s="286">
        <f t="shared" si="1"/>
        <v>-81</v>
      </c>
      <c r="F24" s="286">
        <f t="shared" si="0"/>
        <v>-1</v>
      </c>
    </row>
    <row r="25" ht="20.1" customHeight="1" spans="1:6">
      <c r="A25" s="291" t="s">
        <v>818</v>
      </c>
      <c r="B25" s="288">
        <v>1406</v>
      </c>
      <c r="C25" s="289">
        <v>5</v>
      </c>
      <c r="D25" s="289"/>
      <c r="E25" s="286">
        <f t="shared" si="1"/>
        <v>5</v>
      </c>
      <c r="F25" s="286" t="e">
        <f t="shared" si="0"/>
        <v>#DIV/0!</v>
      </c>
    </row>
    <row r="26" ht="20.1" customHeight="1" spans="1:6">
      <c r="A26" s="291" t="s">
        <v>819</v>
      </c>
      <c r="B26" s="288">
        <v>2314</v>
      </c>
      <c r="C26" s="289"/>
      <c r="D26" s="289"/>
      <c r="E26" s="286">
        <f t="shared" si="1"/>
        <v>0</v>
      </c>
      <c r="F26" s="286" t="e">
        <f t="shared" si="0"/>
        <v>#DIV/0!</v>
      </c>
    </row>
    <row r="27" ht="20.1" customHeight="1" spans="1:6">
      <c r="A27" s="291" t="s">
        <v>814</v>
      </c>
      <c r="B27" s="288">
        <v>1170</v>
      </c>
      <c r="C27" s="289"/>
      <c r="D27" s="289"/>
      <c r="E27" s="286">
        <f t="shared" si="1"/>
        <v>0</v>
      </c>
      <c r="F27" s="286" t="e">
        <f t="shared" si="0"/>
        <v>#DIV/0!</v>
      </c>
    </row>
    <row r="28" ht="20.1" customHeight="1" spans="1:6">
      <c r="A28" s="291" t="s">
        <v>820</v>
      </c>
      <c r="B28" s="288">
        <v>4243</v>
      </c>
      <c r="C28" s="289"/>
      <c r="D28" s="289">
        <v>2</v>
      </c>
      <c r="E28" s="286">
        <f t="shared" si="1"/>
        <v>-2</v>
      </c>
      <c r="F28" s="286">
        <f t="shared" si="0"/>
        <v>-1</v>
      </c>
    </row>
    <row r="29" s="266" customFormat="1" ht="20.1" customHeight="1" spans="1:6">
      <c r="A29" s="290" t="s">
        <v>821</v>
      </c>
      <c r="B29" s="288">
        <v>2138281</v>
      </c>
      <c r="C29" s="292">
        <f>SUM(C30:C40)</f>
        <v>5596</v>
      </c>
      <c r="D29" s="292">
        <f>SUM(D30:D40)</f>
        <v>6578</v>
      </c>
      <c r="E29" s="286">
        <f t="shared" si="1"/>
        <v>-982</v>
      </c>
      <c r="F29" s="286">
        <f t="shared" si="0"/>
        <v>-0.149285497111584</v>
      </c>
    </row>
    <row r="30" ht="20.1" customHeight="1" spans="1:6">
      <c r="A30" s="291" t="s">
        <v>805</v>
      </c>
      <c r="B30" s="288">
        <v>1050366</v>
      </c>
      <c r="C30" s="289">
        <v>3104</v>
      </c>
      <c r="D30" s="289">
        <v>2774</v>
      </c>
      <c r="E30" s="286">
        <f t="shared" si="1"/>
        <v>330</v>
      </c>
      <c r="F30" s="286">
        <f t="shared" si="0"/>
        <v>0.118961788031723</v>
      </c>
    </row>
    <row r="31" ht="20.1" customHeight="1" spans="1:6">
      <c r="A31" s="291" t="s">
        <v>806</v>
      </c>
      <c r="B31" s="288">
        <v>412793</v>
      </c>
      <c r="C31" s="289">
        <v>1514</v>
      </c>
      <c r="D31" s="289">
        <v>2196</v>
      </c>
      <c r="E31" s="286">
        <f t="shared" si="1"/>
        <v>-682</v>
      </c>
      <c r="F31" s="286">
        <f t="shared" si="0"/>
        <v>-0.310564663023679</v>
      </c>
    </row>
    <row r="32" ht="20.1" customHeight="1" spans="1:6">
      <c r="A32" s="291" t="s">
        <v>807</v>
      </c>
      <c r="B32" s="288">
        <v>45614</v>
      </c>
      <c r="C32" s="289">
        <v>427</v>
      </c>
      <c r="D32" s="289">
        <v>484</v>
      </c>
      <c r="E32" s="286">
        <f t="shared" si="1"/>
        <v>-57</v>
      </c>
      <c r="F32" s="286">
        <f t="shared" si="0"/>
        <v>-0.117768595041322</v>
      </c>
    </row>
    <row r="33" ht="20.1" customHeight="1" spans="1:6">
      <c r="A33" s="291" t="s">
        <v>822</v>
      </c>
      <c r="B33" s="288">
        <v>6298</v>
      </c>
      <c r="C33" s="289"/>
      <c r="D33" s="289"/>
      <c r="E33" s="286">
        <f t="shared" si="1"/>
        <v>0</v>
      </c>
      <c r="F33" s="286" t="e">
        <f t="shared" si="0"/>
        <v>#DIV/0!</v>
      </c>
    </row>
    <row r="34" ht="20.1" customHeight="1" spans="1:6">
      <c r="A34" s="291" t="s">
        <v>823</v>
      </c>
      <c r="B34" s="288">
        <v>21204</v>
      </c>
      <c r="C34" s="289">
        <v>5</v>
      </c>
      <c r="D34" s="289"/>
      <c r="E34" s="286">
        <f t="shared" si="1"/>
        <v>5</v>
      </c>
      <c r="F34" s="286" t="e">
        <f t="shared" si="0"/>
        <v>#DIV/0!</v>
      </c>
    </row>
    <row r="35" ht="20.1" customHeight="1" spans="1:6">
      <c r="A35" s="291" t="s">
        <v>824</v>
      </c>
      <c r="B35" s="288">
        <v>10660</v>
      </c>
      <c r="C35" s="289"/>
      <c r="D35" s="289"/>
      <c r="E35" s="286">
        <f t="shared" si="1"/>
        <v>0</v>
      </c>
      <c r="F35" s="286" t="e">
        <f t="shared" si="0"/>
        <v>#DIV/0!</v>
      </c>
    </row>
    <row r="36" ht="20.1" customHeight="1" spans="1:6">
      <c r="A36" s="291" t="s">
        <v>825</v>
      </c>
      <c r="B36" s="288">
        <v>6101</v>
      </c>
      <c r="C36" s="289">
        <v>31</v>
      </c>
      <c r="D36" s="289"/>
      <c r="E36" s="286">
        <f t="shared" si="1"/>
        <v>31</v>
      </c>
      <c r="F36" s="286" t="e">
        <f t="shared" si="0"/>
        <v>#DIV/0!</v>
      </c>
    </row>
    <row r="37" ht="20.1" customHeight="1" spans="1:6">
      <c r="A37" s="291" t="s">
        <v>826</v>
      </c>
      <c r="B37" s="288">
        <v>40747</v>
      </c>
      <c r="C37" s="289">
        <v>242</v>
      </c>
      <c r="D37" s="289">
        <v>192</v>
      </c>
      <c r="E37" s="286">
        <f t="shared" si="1"/>
        <v>50</v>
      </c>
      <c r="F37" s="286">
        <f t="shared" si="0"/>
        <v>0.260416666666667</v>
      </c>
    </row>
    <row r="38" ht="20.1" customHeight="1" spans="1:6">
      <c r="A38" s="291" t="s">
        <v>827</v>
      </c>
      <c r="B38" s="288">
        <v>1661</v>
      </c>
      <c r="C38" s="289"/>
      <c r="D38" s="289"/>
      <c r="E38" s="286">
        <f t="shared" si="1"/>
        <v>0</v>
      </c>
      <c r="F38" s="286" t="e">
        <f t="shared" si="0"/>
        <v>#DIV/0!</v>
      </c>
    </row>
    <row r="39" ht="20.1" customHeight="1" spans="1:6">
      <c r="A39" s="291" t="s">
        <v>814</v>
      </c>
      <c r="B39" s="288">
        <v>14304</v>
      </c>
      <c r="C39" s="289"/>
      <c r="D39" s="289"/>
      <c r="E39" s="286">
        <f t="shared" si="1"/>
        <v>0</v>
      </c>
      <c r="F39" s="286" t="e">
        <f t="shared" si="0"/>
        <v>#DIV/0!</v>
      </c>
    </row>
    <row r="40" ht="24.75" spans="1:6">
      <c r="A40" s="291" t="s">
        <v>828</v>
      </c>
      <c r="B40" s="288">
        <v>528533</v>
      </c>
      <c r="C40" s="289">
        <v>273</v>
      </c>
      <c r="D40" s="289">
        <v>932</v>
      </c>
      <c r="E40" s="286">
        <f t="shared" si="1"/>
        <v>-659</v>
      </c>
      <c r="F40" s="286">
        <f t="shared" si="0"/>
        <v>-0.707081545064378</v>
      </c>
    </row>
    <row r="41" s="266" customFormat="1" ht="20.1" customHeight="1" spans="1:6">
      <c r="A41" s="290" t="s">
        <v>829</v>
      </c>
      <c r="B41" s="288">
        <v>156316</v>
      </c>
      <c r="C41" s="292">
        <f>SUM(C42:C51)</f>
        <v>903</v>
      </c>
      <c r="D41" s="292">
        <f>SUM(D42:D51)</f>
        <v>369</v>
      </c>
      <c r="E41" s="286">
        <f t="shared" si="1"/>
        <v>534</v>
      </c>
      <c r="F41" s="286">
        <f t="shared" si="0"/>
        <v>1.44715447154472</v>
      </c>
    </row>
    <row r="42" ht="20.1" customHeight="1" spans="1:6">
      <c r="A42" s="291" t="s">
        <v>805</v>
      </c>
      <c r="B42" s="288">
        <v>50620</v>
      </c>
      <c r="C42" s="289">
        <v>351</v>
      </c>
      <c r="D42" s="289">
        <v>230</v>
      </c>
      <c r="E42" s="286">
        <f t="shared" si="1"/>
        <v>121</v>
      </c>
      <c r="F42" s="286">
        <f t="shared" si="0"/>
        <v>0.526086956521739</v>
      </c>
    </row>
    <row r="43" ht="20.1" customHeight="1" spans="1:6">
      <c r="A43" s="291" t="s">
        <v>806</v>
      </c>
      <c r="B43" s="288">
        <v>14812</v>
      </c>
      <c r="C43" s="289">
        <v>31</v>
      </c>
      <c r="D43" s="289">
        <v>100</v>
      </c>
      <c r="E43" s="286">
        <f t="shared" si="1"/>
        <v>-69</v>
      </c>
      <c r="F43" s="286">
        <f t="shared" si="0"/>
        <v>-0.69</v>
      </c>
    </row>
    <row r="44" ht="20.1" customHeight="1" spans="1:6">
      <c r="A44" s="291" t="s">
        <v>807</v>
      </c>
      <c r="B44" s="288">
        <v>18</v>
      </c>
      <c r="C44" s="289">
        <v>0</v>
      </c>
      <c r="D44" s="289"/>
      <c r="E44" s="286">
        <f t="shared" si="1"/>
        <v>0</v>
      </c>
      <c r="F44" s="286" t="e">
        <f t="shared" si="0"/>
        <v>#DIV/0!</v>
      </c>
    </row>
    <row r="45" ht="20.1" customHeight="1" spans="1:6">
      <c r="A45" s="291" t="s">
        <v>830</v>
      </c>
      <c r="B45" s="288">
        <v>1928</v>
      </c>
      <c r="C45" s="289">
        <v>50</v>
      </c>
      <c r="D45" s="289"/>
      <c r="E45" s="286">
        <f t="shared" si="1"/>
        <v>50</v>
      </c>
      <c r="F45" s="286" t="e">
        <f t="shared" si="0"/>
        <v>#DIV/0!</v>
      </c>
    </row>
    <row r="46" ht="20.1" customHeight="1" spans="1:6">
      <c r="A46" s="291" t="s">
        <v>831</v>
      </c>
      <c r="B46" s="288">
        <v>57</v>
      </c>
      <c r="C46" s="289"/>
      <c r="D46" s="289"/>
      <c r="E46" s="286">
        <f t="shared" si="1"/>
        <v>0</v>
      </c>
      <c r="F46" s="286" t="e">
        <f t="shared" si="0"/>
        <v>#DIV/0!</v>
      </c>
    </row>
    <row r="47" ht="20.1" customHeight="1" spans="1:6">
      <c r="A47" s="291" t="s">
        <v>832</v>
      </c>
      <c r="B47" s="288">
        <v>2500</v>
      </c>
      <c r="C47" s="289">
        <v>13</v>
      </c>
      <c r="D47" s="289">
        <v>30</v>
      </c>
      <c r="E47" s="286">
        <f t="shared" si="1"/>
        <v>-17</v>
      </c>
      <c r="F47" s="286">
        <f t="shared" si="0"/>
        <v>-0.566666666666667</v>
      </c>
    </row>
    <row r="48" ht="20.1" customHeight="1" spans="1:6">
      <c r="A48" s="291" t="s">
        <v>833</v>
      </c>
      <c r="B48" s="288">
        <v>42</v>
      </c>
      <c r="C48" s="289">
        <v>0</v>
      </c>
      <c r="D48" s="289"/>
      <c r="E48" s="286">
        <f t="shared" si="1"/>
        <v>0</v>
      </c>
      <c r="F48" s="286" t="e">
        <f t="shared" si="0"/>
        <v>#DIV/0!</v>
      </c>
    </row>
    <row r="49" ht="20.1" customHeight="1" spans="1:6">
      <c r="A49" s="291" t="s">
        <v>834</v>
      </c>
      <c r="B49" s="288">
        <v>29771</v>
      </c>
      <c r="C49" s="289">
        <v>14</v>
      </c>
      <c r="D49" s="289">
        <v>9</v>
      </c>
      <c r="E49" s="286">
        <f t="shared" si="1"/>
        <v>5</v>
      </c>
      <c r="F49" s="286">
        <f t="shared" si="0"/>
        <v>0.555555555555556</v>
      </c>
    </row>
    <row r="50" ht="20.1" customHeight="1" spans="1:6">
      <c r="A50" s="291" t="s">
        <v>814</v>
      </c>
      <c r="B50" s="288">
        <v>1036</v>
      </c>
      <c r="C50" s="289"/>
      <c r="D50" s="289"/>
      <c r="E50" s="286">
        <f t="shared" si="1"/>
        <v>0</v>
      </c>
      <c r="F50" s="286" t="e">
        <f t="shared" si="0"/>
        <v>#DIV/0!</v>
      </c>
    </row>
    <row r="51" ht="20.1" customHeight="1" spans="1:6">
      <c r="A51" s="291" t="s">
        <v>835</v>
      </c>
      <c r="B51" s="288">
        <v>55532</v>
      </c>
      <c r="C51" s="289">
        <v>444</v>
      </c>
      <c r="D51" s="289"/>
      <c r="E51" s="286">
        <f t="shared" si="1"/>
        <v>444</v>
      </c>
      <c r="F51" s="286" t="e">
        <f t="shared" si="0"/>
        <v>#DIV/0!</v>
      </c>
    </row>
    <row r="52" s="266" customFormat="1" ht="20.1" customHeight="1" spans="1:6">
      <c r="A52" s="290" t="s">
        <v>836</v>
      </c>
      <c r="B52" s="288">
        <v>67739</v>
      </c>
      <c r="C52" s="292">
        <f>SUM(C53:C62)</f>
        <v>231</v>
      </c>
      <c r="D52" s="292">
        <f>SUM(D53:D62)</f>
        <v>204</v>
      </c>
      <c r="E52" s="286">
        <f t="shared" si="1"/>
        <v>27</v>
      </c>
      <c r="F52" s="286">
        <f t="shared" si="0"/>
        <v>0.132352941176471</v>
      </c>
    </row>
    <row r="53" ht="20.1" customHeight="1" spans="1:6">
      <c r="A53" s="291" t="s">
        <v>805</v>
      </c>
      <c r="B53" s="288">
        <v>27792</v>
      </c>
      <c r="C53" s="289">
        <v>150</v>
      </c>
      <c r="D53" s="289">
        <v>89</v>
      </c>
      <c r="E53" s="286">
        <f t="shared" si="1"/>
        <v>61</v>
      </c>
      <c r="F53" s="286">
        <f t="shared" si="0"/>
        <v>0.685393258426966</v>
      </c>
    </row>
    <row r="54" ht="20.1" customHeight="1" spans="1:6">
      <c r="A54" s="291" t="s">
        <v>806</v>
      </c>
      <c r="B54" s="288">
        <v>7953</v>
      </c>
      <c r="C54" s="289">
        <v>10</v>
      </c>
      <c r="D54" s="289">
        <v>104</v>
      </c>
      <c r="E54" s="286">
        <f t="shared" si="1"/>
        <v>-94</v>
      </c>
      <c r="F54" s="286">
        <f t="shared" si="0"/>
        <v>-0.903846153846154</v>
      </c>
    </row>
    <row r="55" ht="20.1" customHeight="1" spans="1:6">
      <c r="A55" s="291" t="s">
        <v>807</v>
      </c>
      <c r="B55" s="288">
        <v>14</v>
      </c>
      <c r="C55" s="289">
        <v>0</v>
      </c>
      <c r="D55" s="289"/>
      <c r="E55" s="286">
        <f t="shared" si="1"/>
        <v>0</v>
      </c>
      <c r="F55" s="286" t="e">
        <f t="shared" si="0"/>
        <v>#DIV/0!</v>
      </c>
    </row>
    <row r="56" ht="20.1" customHeight="1" spans="1:6">
      <c r="A56" s="291" t="s">
        <v>837</v>
      </c>
      <c r="B56" s="288">
        <v>11599</v>
      </c>
      <c r="C56" s="289"/>
      <c r="D56" s="289"/>
      <c r="E56" s="286">
        <f t="shared" si="1"/>
        <v>0</v>
      </c>
      <c r="F56" s="286" t="e">
        <f t="shared" si="0"/>
        <v>#DIV/0!</v>
      </c>
    </row>
    <row r="57" ht="20.1" customHeight="1" spans="1:6">
      <c r="A57" s="291" t="s">
        <v>838</v>
      </c>
      <c r="B57" s="288">
        <v>4885</v>
      </c>
      <c r="C57" s="289">
        <v>30</v>
      </c>
      <c r="D57" s="289"/>
      <c r="E57" s="286">
        <f t="shared" si="1"/>
        <v>30</v>
      </c>
      <c r="F57" s="286" t="e">
        <f t="shared" si="0"/>
        <v>#DIV/0!</v>
      </c>
    </row>
    <row r="58" ht="20.1" customHeight="1" spans="1:6">
      <c r="A58" s="291" t="s">
        <v>839</v>
      </c>
      <c r="B58" s="288">
        <v>304</v>
      </c>
      <c r="C58" s="289"/>
      <c r="D58" s="289"/>
      <c r="E58" s="286">
        <f t="shared" si="1"/>
        <v>0</v>
      </c>
      <c r="F58" s="286" t="e">
        <f t="shared" si="0"/>
        <v>#DIV/0!</v>
      </c>
    </row>
    <row r="59" ht="20.1" customHeight="1" spans="1:6">
      <c r="A59" s="291" t="s">
        <v>840</v>
      </c>
      <c r="B59" s="288">
        <v>6838</v>
      </c>
      <c r="C59" s="289"/>
      <c r="D59" s="289"/>
      <c r="E59" s="286">
        <f t="shared" si="1"/>
        <v>0</v>
      </c>
      <c r="F59" s="286" t="e">
        <f t="shared" si="0"/>
        <v>#DIV/0!</v>
      </c>
    </row>
    <row r="60" ht="20.1" customHeight="1" spans="1:6">
      <c r="A60" s="291" t="s">
        <v>841</v>
      </c>
      <c r="B60" s="288">
        <v>5043</v>
      </c>
      <c r="C60" s="289">
        <v>11</v>
      </c>
      <c r="D60" s="289">
        <v>11</v>
      </c>
      <c r="E60" s="286">
        <f t="shared" si="1"/>
        <v>0</v>
      </c>
      <c r="F60" s="286">
        <f t="shared" si="0"/>
        <v>0</v>
      </c>
    </row>
    <row r="61" ht="20.1" customHeight="1" spans="1:6">
      <c r="A61" s="291" t="s">
        <v>814</v>
      </c>
      <c r="B61" s="288">
        <v>184</v>
      </c>
      <c r="C61" s="289"/>
      <c r="D61" s="289"/>
      <c r="E61" s="286">
        <f t="shared" si="1"/>
        <v>0</v>
      </c>
      <c r="F61" s="286" t="e">
        <f t="shared" si="0"/>
        <v>#DIV/0!</v>
      </c>
    </row>
    <row r="62" ht="20.1" customHeight="1" spans="1:6">
      <c r="A62" s="291" t="s">
        <v>842</v>
      </c>
      <c r="B62" s="288">
        <v>3127</v>
      </c>
      <c r="C62" s="289">
        <v>30</v>
      </c>
      <c r="D62" s="289"/>
      <c r="E62" s="286">
        <f t="shared" si="1"/>
        <v>30</v>
      </c>
      <c r="F62" s="286" t="e">
        <f t="shared" si="0"/>
        <v>#DIV/0!</v>
      </c>
    </row>
    <row r="63" s="266" customFormat="1" ht="20.1" customHeight="1" spans="1:6">
      <c r="A63" s="290" t="s">
        <v>843</v>
      </c>
      <c r="B63" s="288">
        <v>372372</v>
      </c>
      <c r="C63" s="292">
        <f>SUM(C64:C73)</f>
        <v>2387</v>
      </c>
      <c r="D63" s="292">
        <f>SUM(D64:D73)</f>
        <v>1753</v>
      </c>
      <c r="E63" s="286">
        <f t="shared" si="1"/>
        <v>634</v>
      </c>
      <c r="F63" s="286">
        <f t="shared" si="0"/>
        <v>0.361665715915573</v>
      </c>
    </row>
    <row r="64" ht="20.1" customHeight="1" spans="1:6">
      <c r="A64" s="291" t="s">
        <v>805</v>
      </c>
      <c r="B64" s="288">
        <v>160984</v>
      </c>
      <c r="C64" s="289">
        <v>948</v>
      </c>
      <c r="D64" s="289">
        <v>776</v>
      </c>
      <c r="E64" s="286">
        <f t="shared" si="1"/>
        <v>172</v>
      </c>
      <c r="F64" s="286">
        <f t="shared" si="0"/>
        <v>0.221649484536082</v>
      </c>
    </row>
    <row r="65" ht="20.1" customHeight="1" spans="1:6">
      <c r="A65" s="291" t="s">
        <v>806</v>
      </c>
      <c r="B65" s="288">
        <v>75183</v>
      </c>
      <c r="C65" s="289">
        <v>970</v>
      </c>
      <c r="D65" s="289">
        <v>614</v>
      </c>
      <c r="E65" s="286">
        <f t="shared" si="1"/>
        <v>356</v>
      </c>
      <c r="F65" s="286">
        <f t="shared" si="0"/>
        <v>0.579804560260586</v>
      </c>
    </row>
    <row r="66" ht="20.1" customHeight="1" spans="1:6">
      <c r="A66" s="291" t="s">
        <v>807</v>
      </c>
      <c r="B66" s="288">
        <v>450</v>
      </c>
      <c r="C66" s="289"/>
      <c r="D66" s="289"/>
      <c r="E66" s="286">
        <f t="shared" si="1"/>
        <v>0</v>
      </c>
      <c r="F66" s="286" t="e">
        <f t="shared" si="0"/>
        <v>#DIV/0!</v>
      </c>
    </row>
    <row r="67" ht="20.1" customHeight="1" spans="1:6">
      <c r="A67" s="291" t="s">
        <v>844</v>
      </c>
      <c r="B67" s="293">
        <v>1155</v>
      </c>
      <c r="C67" s="289"/>
      <c r="D67" s="289"/>
      <c r="E67" s="286">
        <f t="shared" si="1"/>
        <v>0</v>
      </c>
      <c r="F67" s="286" t="e">
        <f t="shared" si="0"/>
        <v>#DIV/0!</v>
      </c>
    </row>
    <row r="68" ht="20.1" customHeight="1" spans="1:6">
      <c r="A68" s="291" t="s">
        <v>845</v>
      </c>
      <c r="B68" s="288">
        <v>9244</v>
      </c>
      <c r="C68" s="289">
        <v>21</v>
      </c>
      <c r="D68" s="289">
        <v>25</v>
      </c>
      <c r="E68" s="286">
        <f t="shared" si="1"/>
        <v>-4</v>
      </c>
      <c r="F68" s="286">
        <f t="shared" si="0"/>
        <v>-0.16</v>
      </c>
    </row>
    <row r="69" ht="20.1" customHeight="1" spans="1:6">
      <c r="A69" s="291" t="s">
        <v>846</v>
      </c>
      <c r="B69" s="288">
        <v>1345</v>
      </c>
      <c r="C69" s="289">
        <v>2</v>
      </c>
      <c r="D69" s="289">
        <v>6</v>
      </c>
      <c r="E69" s="286">
        <f t="shared" si="1"/>
        <v>-4</v>
      </c>
      <c r="F69" s="286">
        <f t="shared" si="0"/>
        <v>-0.666666666666667</v>
      </c>
    </row>
    <row r="70" ht="20.1" customHeight="1" spans="1:6">
      <c r="A70" s="291" t="s">
        <v>847</v>
      </c>
      <c r="B70" s="288">
        <v>10893</v>
      </c>
      <c r="C70" s="289">
        <v>78</v>
      </c>
      <c r="D70" s="289">
        <v>22</v>
      </c>
      <c r="E70" s="286">
        <f t="shared" si="1"/>
        <v>56</v>
      </c>
      <c r="F70" s="286">
        <f t="shared" si="0"/>
        <v>2.54545454545455</v>
      </c>
    </row>
    <row r="71" ht="20.1" customHeight="1" spans="1:6">
      <c r="A71" s="291" t="s">
        <v>848</v>
      </c>
      <c r="B71" s="288">
        <v>6064</v>
      </c>
      <c r="C71" s="289">
        <v>63</v>
      </c>
      <c r="D71" s="289">
        <v>86</v>
      </c>
      <c r="E71" s="286">
        <f t="shared" si="1"/>
        <v>-23</v>
      </c>
      <c r="F71" s="286">
        <f t="shared" ref="F71:F134" si="2">E71/D71</f>
        <v>-0.267441860465116</v>
      </c>
    </row>
    <row r="72" ht="20.1" customHeight="1" spans="1:6">
      <c r="A72" s="291" t="s">
        <v>814</v>
      </c>
      <c r="B72" s="288">
        <v>3734</v>
      </c>
      <c r="C72" s="289"/>
      <c r="D72" s="289"/>
      <c r="E72" s="286">
        <f t="shared" ref="E72:E135" si="3">C72-D72</f>
        <v>0</v>
      </c>
      <c r="F72" s="286" t="e">
        <f t="shared" si="2"/>
        <v>#DIV/0!</v>
      </c>
    </row>
    <row r="73" ht="20.1" customHeight="1" spans="1:6">
      <c r="A73" s="291" t="s">
        <v>849</v>
      </c>
      <c r="B73" s="288">
        <v>103320</v>
      </c>
      <c r="C73" s="289">
        <v>305</v>
      </c>
      <c r="D73" s="289">
        <v>224</v>
      </c>
      <c r="E73" s="286">
        <f t="shared" si="3"/>
        <v>81</v>
      </c>
      <c r="F73" s="286">
        <f t="shared" si="2"/>
        <v>0.361607142857143</v>
      </c>
    </row>
    <row r="74" s="266" customFormat="1" ht="20.1" customHeight="1" spans="1:6">
      <c r="A74" s="290" t="s">
        <v>850</v>
      </c>
      <c r="B74" s="288">
        <v>477053</v>
      </c>
      <c r="C74" s="292">
        <f>SUM(C75:C85)</f>
        <v>3200</v>
      </c>
      <c r="D74" s="292">
        <f>SUM(D75:D85)</f>
        <v>2579</v>
      </c>
      <c r="E74" s="286">
        <f t="shared" si="3"/>
        <v>621</v>
      </c>
      <c r="F74" s="286">
        <f t="shared" si="2"/>
        <v>0.240791004265219</v>
      </c>
    </row>
    <row r="75" ht="20.1" customHeight="1" spans="1:6">
      <c r="A75" s="291" t="s">
        <v>805</v>
      </c>
      <c r="B75" s="288">
        <v>106563</v>
      </c>
      <c r="C75" s="289"/>
      <c r="D75" s="289"/>
      <c r="E75" s="286">
        <f t="shared" si="3"/>
        <v>0</v>
      </c>
      <c r="F75" s="286" t="e">
        <f t="shared" si="2"/>
        <v>#DIV/0!</v>
      </c>
    </row>
    <row r="76" ht="20.1" customHeight="1" spans="1:6">
      <c r="A76" s="291" t="s">
        <v>806</v>
      </c>
      <c r="B76" s="288">
        <v>95256</v>
      </c>
      <c r="C76" s="289">
        <v>4</v>
      </c>
      <c r="D76" s="289"/>
      <c r="E76" s="286">
        <f t="shared" si="3"/>
        <v>4</v>
      </c>
      <c r="F76" s="286" t="e">
        <f t="shared" si="2"/>
        <v>#DIV/0!</v>
      </c>
    </row>
    <row r="77" ht="20.1" customHeight="1" spans="1:6">
      <c r="A77" s="291" t="s">
        <v>807</v>
      </c>
      <c r="B77" s="288">
        <v>1715</v>
      </c>
      <c r="C77" s="289"/>
      <c r="D77" s="289"/>
      <c r="E77" s="286">
        <f t="shared" si="3"/>
        <v>0</v>
      </c>
      <c r="F77" s="286" t="e">
        <f t="shared" si="2"/>
        <v>#DIV/0!</v>
      </c>
    </row>
    <row r="78" ht="20.1" customHeight="1" spans="1:6">
      <c r="A78" s="291" t="s">
        <v>851</v>
      </c>
      <c r="B78" s="288">
        <v>845</v>
      </c>
      <c r="C78" s="289"/>
      <c r="D78" s="289"/>
      <c r="E78" s="286">
        <f t="shared" si="3"/>
        <v>0</v>
      </c>
      <c r="F78" s="286" t="e">
        <f t="shared" si="2"/>
        <v>#DIV/0!</v>
      </c>
    </row>
    <row r="79" ht="20.1" customHeight="1" spans="1:6">
      <c r="A79" s="291" t="s">
        <v>852</v>
      </c>
      <c r="B79" s="288">
        <v>924</v>
      </c>
      <c r="C79" s="289"/>
      <c r="D79" s="289"/>
      <c r="E79" s="286">
        <f t="shared" si="3"/>
        <v>0</v>
      </c>
      <c r="F79" s="286" t="e">
        <f t="shared" si="2"/>
        <v>#DIV/0!</v>
      </c>
    </row>
    <row r="80" ht="20.1" customHeight="1" spans="1:6">
      <c r="A80" s="291" t="s">
        <v>853</v>
      </c>
      <c r="B80" s="288">
        <v>43921</v>
      </c>
      <c r="C80" s="289">
        <v>3158</v>
      </c>
      <c r="D80" s="289">
        <v>2559</v>
      </c>
      <c r="E80" s="286">
        <f t="shared" si="3"/>
        <v>599</v>
      </c>
      <c r="F80" s="286">
        <f t="shared" si="2"/>
        <v>0.234075810863619</v>
      </c>
    </row>
    <row r="81" ht="20.1" customHeight="1" spans="1:6">
      <c r="A81" s="291" t="s">
        <v>854</v>
      </c>
      <c r="B81" s="288">
        <v>1233</v>
      </c>
      <c r="C81" s="289"/>
      <c r="D81" s="289"/>
      <c r="E81" s="286">
        <f t="shared" si="3"/>
        <v>0</v>
      </c>
      <c r="F81" s="286" t="e">
        <f t="shared" si="2"/>
        <v>#DIV/0!</v>
      </c>
    </row>
    <row r="82" ht="20.1" customHeight="1" spans="1:6">
      <c r="A82" s="291" t="s">
        <v>855</v>
      </c>
      <c r="B82" s="288">
        <v>32424</v>
      </c>
      <c r="C82" s="289">
        <v>38</v>
      </c>
      <c r="D82" s="289">
        <v>10</v>
      </c>
      <c r="E82" s="286">
        <f t="shared" si="3"/>
        <v>28</v>
      </c>
      <c r="F82" s="286">
        <f t="shared" si="2"/>
        <v>2.8</v>
      </c>
    </row>
    <row r="83" ht="20.1" customHeight="1" spans="1:6">
      <c r="A83" s="291" t="s">
        <v>847</v>
      </c>
      <c r="B83" s="288">
        <v>1174</v>
      </c>
      <c r="C83" s="289"/>
      <c r="D83" s="289"/>
      <c r="E83" s="286">
        <f t="shared" si="3"/>
        <v>0</v>
      </c>
      <c r="F83" s="286" t="e">
        <f t="shared" si="2"/>
        <v>#DIV/0!</v>
      </c>
    </row>
    <row r="84" ht="20.1" customHeight="1" spans="1:6">
      <c r="A84" s="291" t="s">
        <v>814</v>
      </c>
      <c r="B84" s="288">
        <v>2805</v>
      </c>
      <c r="C84" s="289"/>
      <c r="D84" s="289"/>
      <c r="E84" s="286">
        <f t="shared" si="3"/>
        <v>0</v>
      </c>
      <c r="F84" s="286" t="e">
        <f t="shared" si="2"/>
        <v>#DIV/0!</v>
      </c>
    </row>
    <row r="85" ht="20.1" customHeight="1" spans="1:6">
      <c r="A85" s="291" t="s">
        <v>856</v>
      </c>
      <c r="B85" s="288">
        <v>190193</v>
      </c>
      <c r="C85" s="289"/>
      <c r="D85" s="289">
        <v>10</v>
      </c>
      <c r="E85" s="286">
        <f t="shared" si="3"/>
        <v>-10</v>
      </c>
      <c r="F85" s="286">
        <f t="shared" si="2"/>
        <v>-1</v>
      </c>
    </row>
    <row r="86" s="266" customFormat="1" ht="20.1" customHeight="1" spans="1:6">
      <c r="A86" s="290" t="s">
        <v>857</v>
      </c>
      <c r="B86" s="288">
        <v>82173</v>
      </c>
      <c r="C86" s="292">
        <f>SUM(C87:C94)</f>
        <v>656</v>
      </c>
      <c r="D86" s="292">
        <f>SUM(D87:D94)</f>
        <v>485</v>
      </c>
      <c r="E86" s="286">
        <f t="shared" si="3"/>
        <v>171</v>
      </c>
      <c r="F86" s="286">
        <f t="shared" si="2"/>
        <v>0.352577319587629</v>
      </c>
    </row>
    <row r="87" ht="20.1" customHeight="1" spans="1:6">
      <c r="A87" s="291" t="s">
        <v>805</v>
      </c>
      <c r="B87" s="288">
        <v>41339</v>
      </c>
      <c r="C87" s="289">
        <v>324</v>
      </c>
      <c r="D87" s="289">
        <v>158</v>
      </c>
      <c r="E87" s="286">
        <f t="shared" si="3"/>
        <v>166</v>
      </c>
      <c r="F87" s="286">
        <f t="shared" si="2"/>
        <v>1.05063291139241</v>
      </c>
    </row>
    <row r="88" ht="20.1" customHeight="1" spans="1:6">
      <c r="A88" s="291" t="s">
        <v>806</v>
      </c>
      <c r="B88" s="288">
        <v>18779</v>
      </c>
      <c r="C88" s="289">
        <v>221</v>
      </c>
      <c r="D88" s="289">
        <v>297</v>
      </c>
      <c r="E88" s="286">
        <f t="shared" si="3"/>
        <v>-76</v>
      </c>
      <c r="F88" s="286">
        <f t="shared" si="2"/>
        <v>-0.255892255892256</v>
      </c>
    </row>
    <row r="89" ht="20.1" customHeight="1" spans="1:6">
      <c r="A89" s="291" t="s">
        <v>807</v>
      </c>
      <c r="B89" s="288">
        <v>576</v>
      </c>
      <c r="C89" s="289"/>
      <c r="D89" s="289"/>
      <c r="E89" s="286">
        <f t="shared" si="3"/>
        <v>0</v>
      </c>
      <c r="F89" s="286" t="e">
        <f t="shared" si="2"/>
        <v>#DIV/0!</v>
      </c>
    </row>
    <row r="90" ht="20.1" customHeight="1" spans="1:6">
      <c r="A90" s="291" t="s">
        <v>858</v>
      </c>
      <c r="B90" s="288">
        <v>12091</v>
      </c>
      <c r="C90" s="289">
        <v>111</v>
      </c>
      <c r="D90" s="289">
        <v>30</v>
      </c>
      <c r="E90" s="286">
        <f t="shared" si="3"/>
        <v>81</v>
      </c>
      <c r="F90" s="286">
        <f t="shared" si="2"/>
        <v>2.7</v>
      </c>
    </row>
    <row r="91" ht="20.1" customHeight="1" spans="1:6">
      <c r="A91" s="291" t="s">
        <v>859</v>
      </c>
      <c r="B91" s="288">
        <v>350</v>
      </c>
      <c r="C91" s="289"/>
      <c r="D91" s="289"/>
      <c r="E91" s="286">
        <f t="shared" si="3"/>
        <v>0</v>
      </c>
      <c r="F91" s="286" t="e">
        <f t="shared" si="2"/>
        <v>#DIV/0!</v>
      </c>
    </row>
    <row r="92" ht="20.1" customHeight="1" spans="1:6">
      <c r="A92" s="291" t="s">
        <v>847</v>
      </c>
      <c r="B92" s="288">
        <v>807</v>
      </c>
      <c r="C92" s="289"/>
      <c r="D92" s="289"/>
      <c r="E92" s="286">
        <f t="shared" si="3"/>
        <v>0</v>
      </c>
      <c r="F92" s="286" t="e">
        <f t="shared" si="2"/>
        <v>#DIV/0!</v>
      </c>
    </row>
    <row r="93" ht="20.1" customHeight="1" spans="1:6">
      <c r="A93" s="291" t="s">
        <v>814</v>
      </c>
      <c r="B93" s="288">
        <v>271</v>
      </c>
      <c r="C93" s="289"/>
      <c r="D93" s="289"/>
      <c r="E93" s="286">
        <f t="shared" si="3"/>
        <v>0</v>
      </c>
      <c r="F93" s="286" t="e">
        <f t="shared" si="2"/>
        <v>#DIV/0!</v>
      </c>
    </row>
    <row r="94" ht="20.1" customHeight="1" spans="1:6">
      <c r="A94" s="291" t="s">
        <v>860</v>
      </c>
      <c r="B94" s="288">
        <v>7960</v>
      </c>
      <c r="C94" s="289"/>
      <c r="D94" s="289"/>
      <c r="E94" s="286">
        <f t="shared" si="3"/>
        <v>0</v>
      </c>
      <c r="F94" s="286" t="e">
        <f t="shared" si="2"/>
        <v>#DIV/0!</v>
      </c>
    </row>
    <row r="95" ht="20.1" customHeight="1" spans="1:6">
      <c r="A95" s="290" t="s">
        <v>861</v>
      </c>
      <c r="B95" s="288">
        <v>2549</v>
      </c>
      <c r="C95" s="292">
        <f>SUM(C96:C104)</f>
        <v>0</v>
      </c>
      <c r="D95" s="292">
        <f>SUM(D96:D104)</f>
        <v>0</v>
      </c>
      <c r="E95" s="286">
        <f t="shared" si="3"/>
        <v>0</v>
      </c>
      <c r="F95" s="286" t="e">
        <f t="shared" si="2"/>
        <v>#DIV/0!</v>
      </c>
    </row>
    <row r="96" ht="20.1" customHeight="1" spans="1:6">
      <c r="A96" s="291" t="s">
        <v>805</v>
      </c>
      <c r="B96" s="288">
        <v>112</v>
      </c>
      <c r="C96" s="289"/>
      <c r="D96" s="289"/>
      <c r="E96" s="286">
        <f t="shared" si="3"/>
        <v>0</v>
      </c>
      <c r="F96" s="286" t="e">
        <f t="shared" si="2"/>
        <v>#DIV/0!</v>
      </c>
    </row>
    <row r="97" ht="20.1" customHeight="1" spans="1:6">
      <c r="A97" s="291" t="s">
        <v>806</v>
      </c>
      <c r="B97" s="288">
        <v>590</v>
      </c>
      <c r="C97" s="289"/>
      <c r="D97" s="289"/>
      <c r="E97" s="286">
        <f t="shared" si="3"/>
        <v>0</v>
      </c>
      <c r="F97" s="286" t="e">
        <f t="shared" si="2"/>
        <v>#DIV/0!</v>
      </c>
    </row>
    <row r="98" ht="20.1" customHeight="1" spans="1:6">
      <c r="A98" s="291" t="s">
        <v>807</v>
      </c>
      <c r="B98" s="288">
        <v>0</v>
      </c>
      <c r="C98" s="289"/>
      <c r="D98" s="289"/>
      <c r="E98" s="286">
        <f t="shared" si="3"/>
        <v>0</v>
      </c>
      <c r="F98" s="286" t="e">
        <f t="shared" si="2"/>
        <v>#DIV/0!</v>
      </c>
    </row>
    <row r="99" ht="20.1" customHeight="1" spans="1:6">
      <c r="A99" s="291" t="s">
        <v>862</v>
      </c>
      <c r="B99" s="288">
        <v>0</v>
      </c>
      <c r="C99" s="289"/>
      <c r="D99" s="289"/>
      <c r="E99" s="286">
        <f t="shared" si="3"/>
        <v>0</v>
      </c>
      <c r="F99" s="286" t="e">
        <f t="shared" si="2"/>
        <v>#DIV/0!</v>
      </c>
    </row>
    <row r="100" ht="20.1" customHeight="1" spans="1:6">
      <c r="A100" s="291" t="s">
        <v>863</v>
      </c>
      <c r="B100" s="288">
        <v>0</v>
      </c>
      <c r="C100" s="289"/>
      <c r="D100" s="289"/>
      <c r="E100" s="286">
        <f t="shared" si="3"/>
        <v>0</v>
      </c>
      <c r="F100" s="286" t="e">
        <f t="shared" si="2"/>
        <v>#DIV/0!</v>
      </c>
    </row>
    <row r="101" ht="20.1" customHeight="1" spans="1:6">
      <c r="A101" s="291" t="s">
        <v>864</v>
      </c>
      <c r="B101" s="288">
        <v>15</v>
      </c>
      <c r="C101" s="289"/>
      <c r="D101" s="289"/>
      <c r="E101" s="286">
        <f t="shared" si="3"/>
        <v>0</v>
      </c>
      <c r="F101" s="286" t="e">
        <f t="shared" si="2"/>
        <v>#DIV/0!</v>
      </c>
    </row>
    <row r="102" ht="20.1" customHeight="1" spans="1:6">
      <c r="A102" s="291" t="s">
        <v>847</v>
      </c>
      <c r="B102" s="288">
        <v>0</v>
      </c>
      <c r="C102" s="289"/>
      <c r="D102" s="289"/>
      <c r="E102" s="286">
        <f t="shared" si="3"/>
        <v>0</v>
      </c>
      <c r="F102" s="286" t="e">
        <f t="shared" si="2"/>
        <v>#DIV/0!</v>
      </c>
    </row>
    <row r="103" ht="20.1" customHeight="1" spans="1:6">
      <c r="A103" s="291" t="s">
        <v>814</v>
      </c>
      <c r="B103" s="288">
        <v>0</v>
      </c>
      <c r="C103" s="289"/>
      <c r="D103" s="289"/>
      <c r="E103" s="286">
        <f t="shared" si="3"/>
        <v>0</v>
      </c>
      <c r="F103" s="286" t="e">
        <f t="shared" si="2"/>
        <v>#DIV/0!</v>
      </c>
    </row>
    <row r="104" ht="20.1" customHeight="1" spans="1:6">
      <c r="A104" s="291" t="s">
        <v>865</v>
      </c>
      <c r="B104" s="288">
        <v>1832</v>
      </c>
      <c r="C104" s="289"/>
      <c r="D104" s="289"/>
      <c r="E104" s="286">
        <f t="shared" si="3"/>
        <v>0</v>
      </c>
      <c r="F104" s="286" t="e">
        <f t="shared" si="2"/>
        <v>#DIV/0!</v>
      </c>
    </row>
    <row r="105" ht="20.1" customHeight="1" spans="1:6">
      <c r="A105" s="290" t="s">
        <v>866</v>
      </c>
      <c r="B105" s="288">
        <v>75646</v>
      </c>
      <c r="C105" s="292">
        <f>SUM(C106:C119)</f>
        <v>23</v>
      </c>
      <c r="D105" s="292">
        <f>SUM(D106:D119)</f>
        <v>3</v>
      </c>
      <c r="E105" s="286">
        <f t="shared" si="3"/>
        <v>20</v>
      </c>
      <c r="F105" s="286">
        <f t="shared" si="2"/>
        <v>6.66666666666667</v>
      </c>
    </row>
    <row r="106" ht="20.1" customHeight="1" spans="1:6">
      <c r="A106" s="291" t="s">
        <v>805</v>
      </c>
      <c r="B106" s="288">
        <v>15455</v>
      </c>
      <c r="C106" s="289"/>
      <c r="D106" s="289"/>
      <c r="E106" s="286">
        <f t="shared" si="3"/>
        <v>0</v>
      </c>
      <c r="F106" s="286" t="e">
        <f t="shared" si="2"/>
        <v>#DIV/0!</v>
      </c>
    </row>
    <row r="107" ht="20.1" customHeight="1" spans="1:6">
      <c r="A107" s="291" t="s">
        <v>806</v>
      </c>
      <c r="B107" s="288">
        <v>7769</v>
      </c>
      <c r="C107" s="289"/>
      <c r="D107" s="289"/>
      <c r="E107" s="286">
        <f t="shared" si="3"/>
        <v>0</v>
      </c>
      <c r="F107" s="286" t="e">
        <f t="shared" si="2"/>
        <v>#DIV/0!</v>
      </c>
    </row>
    <row r="108" ht="20.1" customHeight="1" spans="1:6">
      <c r="A108" s="291" t="s">
        <v>807</v>
      </c>
      <c r="B108" s="288">
        <v>10</v>
      </c>
      <c r="C108" s="289"/>
      <c r="D108" s="289"/>
      <c r="E108" s="286">
        <f t="shared" si="3"/>
        <v>0</v>
      </c>
      <c r="F108" s="286" t="e">
        <f t="shared" si="2"/>
        <v>#DIV/0!</v>
      </c>
    </row>
    <row r="109" ht="20.1" customHeight="1" spans="1:6">
      <c r="A109" s="291" t="s">
        <v>867</v>
      </c>
      <c r="B109" s="288">
        <v>330</v>
      </c>
      <c r="C109" s="289"/>
      <c r="D109" s="289"/>
      <c r="E109" s="286">
        <f t="shared" si="3"/>
        <v>0</v>
      </c>
      <c r="F109" s="286" t="e">
        <f t="shared" si="2"/>
        <v>#DIV/0!</v>
      </c>
    </row>
    <row r="110" ht="20.1" customHeight="1" spans="1:6">
      <c r="A110" s="291" t="s">
        <v>868</v>
      </c>
      <c r="B110" s="288">
        <v>50</v>
      </c>
      <c r="C110" s="289"/>
      <c r="D110" s="289"/>
      <c r="E110" s="286">
        <f t="shared" si="3"/>
        <v>0</v>
      </c>
      <c r="F110" s="286" t="e">
        <f t="shared" si="2"/>
        <v>#DIV/0!</v>
      </c>
    </row>
    <row r="111" ht="20.1" customHeight="1" spans="1:6">
      <c r="A111" s="291" t="s">
        <v>869</v>
      </c>
      <c r="B111" s="288">
        <v>23699</v>
      </c>
      <c r="C111" s="289"/>
      <c r="D111" s="289">
        <v>1</v>
      </c>
      <c r="E111" s="286">
        <f t="shared" si="3"/>
        <v>-1</v>
      </c>
      <c r="F111" s="286">
        <f t="shared" si="2"/>
        <v>-1</v>
      </c>
    </row>
    <row r="112" ht="20.1" customHeight="1" spans="1:6">
      <c r="A112" s="291" t="s">
        <v>870</v>
      </c>
      <c r="B112" s="288">
        <v>248</v>
      </c>
      <c r="C112" s="289"/>
      <c r="D112" s="289"/>
      <c r="E112" s="286">
        <f t="shared" si="3"/>
        <v>0</v>
      </c>
      <c r="F112" s="286" t="e">
        <f t="shared" si="2"/>
        <v>#DIV/0!</v>
      </c>
    </row>
    <row r="113" ht="20.1" customHeight="1" spans="1:6">
      <c r="A113" s="291" t="s">
        <v>871</v>
      </c>
      <c r="B113" s="288">
        <v>11083</v>
      </c>
      <c r="C113" s="289">
        <v>23</v>
      </c>
      <c r="D113" s="289">
        <v>2</v>
      </c>
      <c r="E113" s="286">
        <f t="shared" si="3"/>
        <v>21</v>
      </c>
      <c r="F113" s="286">
        <f t="shared" si="2"/>
        <v>10.5</v>
      </c>
    </row>
    <row r="114" ht="20.1" customHeight="1" spans="1:6">
      <c r="A114" s="291" t="s">
        <v>872</v>
      </c>
      <c r="B114" s="288">
        <v>1291</v>
      </c>
      <c r="C114" s="289"/>
      <c r="D114" s="289"/>
      <c r="E114" s="286">
        <f t="shared" si="3"/>
        <v>0</v>
      </c>
      <c r="F114" s="286" t="e">
        <f t="shared" si="2"/>
        <v>#DIV/0!</v>
      </c>
    </row>
    <row r="115" ht="20.1" customHeight="1" spans="1:6">
      <c r="A115" s="291" t="s">
        <v>873</v>
      </c>
      <c r="B115" s="288">
        <v>718</v>
      </c>
      <c r="C115" s="289"/>
      <c r="D115" s="289"/>
      <c r="E115" s="286">
        <f t="shared" si="3"/>
        <v>0</v>
      </c>
      <c r="F115" s="286" t="e">
        <f t="shared" si="2"/>
        <v>#DIV/0!</v>
      </c>
    </row>
    <row r="116" ht="20.1" customHeight="1" spans="1:6">
      <c r="A116" s="291" t="s">
        <v>874</v>
      </c>
      <c r="B116" s="288">
        <v>1186</v>
      </c>
      <c r="C116" s="289"/>
      <c r="D116" s="289"/>
      <c r="E116" s="286">
        <f t="shared" si="3"/>
        <v>0</v>
      </c>
      <c r="F116" s="286" t="e">
        <f t="shared" si="2"/>
        <v>#DIV/0!</v>
      </c>
    </row>
    <row r="117" ht="20.1" customHeight="1" spans="1:6">
      <c r="A117" s="291" t="s">
        <v>875</v>
      </c>
      <c r="B117" s="288">
        <v>182</v>
      </c>
      <c r="C117" s="289"/>
      <c r="D117" s="289"/>
      <c r="E117" s="286">
        <f t="shared" si="3"/>
        <v>0</v>
      </c>
      <c r="F117" s="286" t="e">
        <f t="shared" si="2"/>
        <v>#DIV/0!</v>
      </c>
    </row>
    <row r="118" ht="20.1" customHeight="1" spans="1:6">
      <c r="A118" s="291" t="s">
        <v>814</v>
      </c>
      <c r="B118" s="288">
        <v>661</v>
      </c>
      <c r="C118" s="289"/>
      <c r="D118" s="289"/>
      <c r="E118" s="286">
        <f t="shared" si="3"/>
        <v>0</v>
      </c>
      <c r="F118" s="286" t="e">
        <f t="shared" si="2"/>
        <v>#DIV/0!</v>
      </c>
    </row>
    <row r="119" ht="20.1" customHeight="1" spans="1:6">
      <c r="A119" s="291" t="s">
        <v>876</v>
      </c>
      <c r="B119" s="288">
        <v>12964</v>
      </c>
      <c r="C119" s="289"/>
      <c r="D119" s="289"/>
      <c r="E119" s="286">
        <f t="shared" si="3"/>
        <v>0</v>
      </c>
      <c r="F119" s="286" t="e">
        <f t="shared" si="2"/>
        <v>#DIV/0!</v>
      </c>
    </row>
    <row r="120" ht="20.1" customHeight="1" spans="1:6">
      <c r="A120" s="290" t="s">
        <v>877</v>
      </c>
      <c r="B120" s="288">
        <v>110249</v>
      </c>
      <c r="C120" s="292">
        <f>SUM(C121:C128)</f>
        <v>388</v>
      </c>
      <c r="D120" s="292">
        <f>SUM(D121:D128)</f>
        <v>416</v>
      </c>
      <c r="E120" s="286">
        <f t="shared" si="3"/>
        <v>-28</v>
      </c>
      <c r="F120" s="286">
        <f t="shared" si="2"/>
        <v>-0.0673076923076923</v>
      </c>
    </row>
    <row r="121" ht="20.1" customHeight="1" spans="1:6">
      <c r="A121" s="291" t="s">
        <v>805</v>
      </c>
      <c r="B121" s="288">
        <v>60006</v>
      </c>
      <c r="C121" s="289">
        <v>223</v>
      </c>
      <c r="D121" s="289">
        <v>194</v>
      </c>
      <c r="E121" s="286">
        <f t="shared" si="3"/>
        <v>29</v>
      </c>
      <c r="F121" s="286">
        <f t="shared" si="2"/>
        <v>0.149484536082474</v>
      </c>
    </row>
    <row r="122" ht="20.1" customHeight="1" spans="1:6">
      <c r="A122" s="291" t="s">
        <v>806</v>
      </c>
      <c r="B122" s="288">
        <v>30812</v>
      </c>
      <c r="C122" s="289">
        <v>115</v>
      </c>
      <c r="D122" s="289">
        <v>222</v>
      </c>
      <c r="E122" s="286">
        <f t="shared" si="3"/>
        <v>-107</v>
      </c>
      <c r="F122" s="286">
        <f t="shared" si="2"/>
        <v>-0.481981981981982</v>
      </c>
    </row>
    <row r="123" ht="20.1" customHeight="1" spans="1:6">
      <c r="A123" s="291" t="s">
        <v>807</v>
      </c>
      <c r="B123" s="288">
        <v>22</v>
      </c>
      <c r="C123" s="289">
        <v>0</v>
      </c>
      <c r="D123" s="289"/>
      <c r="E123" s="286">
        <f t="shared" si="3"/>
        <v>0</v>
      </c>
      <c r="F123" s="286" t="e">
        <f t="shared" si="2"/>
        <v>#DIV/0!</v>
      </c>
    </row>
    <row r="124" ht="20.1" customHeight="1" spans="1:6">
      <c r="A124" s="291" t="s">
        <v>878</v>
      </c>
      <c r="B124" s="288">
        <v>2549</v>
      </c>
      <c r="C124" s="289"/>
      <c r="D124" s="289"/>
      <c r="E124" s="286">
        <f t="shared" si="3"/>
        <v>0</v>
      </c>
      <c r="F124" s="286" t="e">
        <f t="shared" si="2"/>
        <v>#DIV/0!</v>
      </c>
    </row>
    <row r="125" ht="20.1" customHeight="1" spans="1:6">
      <c r="A125" s="291" t="s">
        <v>879</v>
      </c>
      <c r="B125" s="288">
        <v>97</v>
      </c>
      <c r="C125" s="289"/>
      <c r="D125" s="289"/>
      <c r="E125" s="286">
        <f t="shared" si="3"/>
        <v>0</v>
      </c>
      <c r="F125" s="286" t="e">
        <f t="shared" si="2"/>
        <v>#DIV/0!</v>
      </c>
    </row>
    <row r="126" ht="20.1" customHeight="1" spans="1:6">
      <c r="A126" s="291" t="s">
        <v>880</v>
      </c>
      <c r="B126" s="288">
        <v>0</v>
      </c>
      <c r="C126" s="289"/>
      <c r="D126" s="289"/>
      <c r="E126" s="286">
        <f t="shared" si="3"/>
        <v>0</v>
      </c>
      <c r="F126" s="286" t="e">
        <f t="shared" si="2"/>
        <v>#DIV/0!</v>
      </c>
    </row>
    <row r="127" ht="20.1" customHeight="1" spans="1:6">
      <c r="A127" s="291" t="s">
        <v>814</v>
      </c>
      <c r="B127" s="288">
        <v>197</v>
      </c>
      <c r="C127" s="289"/>
      <c r="D127" s="289"/>
      <c r="E127" s="286">
        <f t="shared" si="3"/>
        <v>0</v>
      </c>
      <c r="F127" s="286" t="e">
        <f t="shared" si="2"/>
        <v>#DIV/0!</v>
      </c>
    </row>
    <row r="128" ht="20.1" customHeight="1" spans="1:6">
      <c r="A128" s="291" t="s">
        <v>881</v>
      </c>
      <c r="B128" s="288">
        <v>16566</v>
      </c>
      <c r="C128" s="289">
        <v>50</v>
      </c>
      <c r="D128" s="289"/>
      <c r="E128" s="286">
        <f t="shared" si="3"/>
        <v>50</v>
      </c>
      <c r="F128" s="286" t="e">
        <f t="shared" si="2"/>
        <v>#DIV/0!</v>
      </c>
    </row>
    <row r="129" ht="20.1" customHeight="1" spans="1:6">
      <c r="A129" s="290" t="s">
        <v>882</v>
      </c>
      <c r="B129" s="288">
        <v>134506</v>
      </c>
      <c r="C129" s="292">
        <f>SUM(C130:C139)</f>
        <v>567</v>
      </c>
      <c r="D129" s="292">
        <f>SUM(D130:D139)</f>
        <v>445</v>
      </c>
      <c r="E129" s="286">
        <f t="shared" si="3"/>
        <v>122</v>
      </c>
      <c r="F129" s="286">
        <f t="shared" si="2"/>
        <v>0.274157303370787</v>
      </c>
    </row>
    <row r="130" ht="20.1" customHeight="1" spans="1:6">
      <c r="A130" s="291" t="s">
        <v>805</v>
      </c>
      <c r="B130" s="288">
        <v>46428</v>
      </c>
      <c r="C130" s="289">
        <v>267</v>
      </c>
      <c r="D130" s="289">
        <v>185</v>
      </c>
      <c r="E130" s="286">
        <f t="shared" si="3"/>
        <v>82</v>
      </c>
      <c r="F130" s="286">
        <f t="shared" si="2"/>
        <v>0.443243243243243</v>
      </c>
    </row>
    <row r="131" ht="20.1" customHeight="1" spans="1:6">
      <c r="A131" s="291" t="s">
        <v>806</v>
      </c>
      <c r="B131" s="288">
        <v>9190</v>
      </c>
      <c r="C131" s="289">
        <v>23</v>
      </c>
      <c r="D131" s="289">
        <v>72</v>
      </c>
      <c r="E131" s="286">
        <f t="shared" si="3"/>
        <v>-49</v>
      </c>
      <c r="F131" s="286">
        <f t="shared" si="2"/>
        <v>-0.680555555555556</v>
      </c>
    </row>
    <row r="132" ht="20.1" customHeight="1" spans="1:6">
      <c r="A132" s="291" t="s">
        <v>807</v>
      </c>
      <c r="B132" s="288">
        <v>1035</v>
      </c>
      <c r="C132" s="289"/>
      <c r="D132" s="289"/>
      <c r="E132" s="286">
        <f t="shared" si="3"/>
        <v>0</v>
      </c>
      <c r="F132" s="286" t="e">
        <f t="shared" si="2"/>
        <v>#DIV/0!</v>
      </c>
    </row>
    <row r="133" ht="20.1" customHeight="1" spans="1:6">
      <c r="A133" s="291" t="s">
        <v>883</v>
      </c>
      <c r="B133" s="288">
        <v>313</v>
      </c>
      <c r="C133" s="289"/>
      <c r="D133" s="289"/>
      <c r="E133" s="286">
        <f t="shared" si="3"/>
        <v>0</v>
      </c>
      <c r="F133" s="286" t="e">
        <f t="shared" si="2"/>
        <v>#DIV/0!</v>
      </c>
    </row>
    <row r="134" ht="20.1" customHeight="1" spans="1:6">
      <c r="A134" s="291" t="s">
        <v>884</v>
      </c>
      <c r="B134" s="288">
        <v>35</v>
      </c>
      <c r="C134" s="289"/>
      <c r="D134" s="289"/>
      <c r="E134" s="286">
        <f t="shared" si="3"/>
        <v>0</v>
      </c>
      <c r="F134" s="286" t="e">
        <f t="shared" si="2"/>
        <v>#DIV/0!</v>
      </c>
    </row>
    <row r="135" ht="20.1" customHeight="1" spans="1:6">
      <c r="A135" s="291" t="s">
        <v>885</v>
      </c>
      <c r="B135" s="288">
        <v>65</v>
      </c>
      <c r="C135" s="289"/>
      <c r="D135" s="289"/>
      <c r="E135" s="286">
        <f t="shared" si="3"/>
        <v>0</v>
      </c>
      <c r="F135" s="286" t="e">
        <f t="shared" ref="F135:F198" si="4">E135/D135</f>
        <v>#DIV/0!</v>
      </c>
    </row>
    <row r="136" ht="20.1" customHeight="1" spans="1:6">
      <c r="A136" s="291" t="s">
        <v>886</v>
      </c>
      <c r="B136" s="288">
        <v>2985</v>
      </c>
      <c r="C136" s="289"/>
      <c r="D136" s="289"/>
      <c r="E136" s="286">
        <f t="shared" ref="E136:E199" si="5">C136-D136</f>
        <v>0</v>
      </c>
      <c r="F136" s="286" t="e">
        <f t="shared" si="4"/>
        <v>#DIV/0!</v>
      </c>
    </row>
    <row r="137" ht="20.1" customHeight="1" spans="1:6">
      <c r="A137" s="291" t="s">
        <v>887</v>
      </c>
      <c r="B137" s="288">
        <v>43957</v>
      </c>
      <c r="C137" s="289">
        <v>277</v>
      </c>
      <c r="D137" s="289">
        <v>188</v>
      </c>
      <c r="E137" s="286">
        <f t="shared" si="5"/>
        <v>89</v>
      </c>
      <c r="F137" s="286">
        <f t="shared" si="4"/>
        <v>0.473404255319149</v>
      </c>
    </row>
    <row r="138" ht="20.1" customHeight="1" spans="1:6">
      <c r="A138" s="291" t="s">
        <v>814</v>
      </c>
      <c r="B138" s="288">
        <v>2018</v>
      </c>
      <c r="C138" s="289"/>
      <c r="D138" s="289"/>
      <c r="E138" s="286">
        <f t="shared" si="5"/>
        <v>0</v>
      </c>
      <c r="F138" s="286" t="e">
        <f t="shared" si="4"/>
        <v>#DIV/0!</v>
      </c>
    </row>
    <row r="139" ht="20.1" customHeight="1" spans="1:6">
      <c r="A139" s="291" t="s">
        <v>888</v>
      </c>
      <c r="B139" s="288">
        <v>28480</v>
      </c>
      <c r="C139" s="289"/>
      <c r="D139" s="289"/>
      <c r="E139" s="286">
        <f t="shared" si="5"/>
        <v>0</v>
      </c>
      <c r="F139" s="286" t="e">
        <f t="shared" si="4"/>
        <v>#DIV/0!</v>
      </c>
    </row>
    <row r="140" ht="20.1" customHeight="1" spans="1:6">
      <c r="A140" s="290" t="s">
        <v>889</v>
      </c>
      <c r="B140" s="288">
        <v>13702</v>
      </c>
      <c r="C140" s="292">
        <f>SUM(C141:C151)</f>
        <v>0</v>
      </c>
      <c r="D140" s="292">
        <f>SUM(D141:D151)</f>
        <v>0</v>
      </c>
      <c r="E140" s="286">
        <f t="shared" si="5"/>
        <v>0</v>
      </c>
      <c r="F140" s="286" t="e">
        <f t="shared" si="4"/>
        <v>#DIV/0!</v>
      </c>
    </row>
    <row r="141" ht="20.1" customHeight="1" spans="1:6">
      <c r="A141" s="291" t="s">
        <v>805</v>
      </c>
      <c r="B141" s="288">
        <v>2010</v>
      </c>
      <c r="C141" s="289"/>
      <c r="D141" s="289"/>
      <c r="E141" s="286">
        <f t="shared" si="5"/>
        <v>0</v>
      </c>
      <c r="F141" s="286" t="e">
        <f t="shared" si="4"/>
        <v>#DIV/0!</v>
      </c>
    </row>
    <row r="142" ht="20.1" customHeight="1" spans="1:6">
      <c r="A142" s="291" t="s">
        <v>806</v>
      </c>
      <c r="B142" s="288">
        <v>290</v>
      </c>
      <c r="C142" s="289"/>
      <c r="D142" s="289"/>
      <c r="E142" s="286">
        <f t="shared" si="5"/>
        <v>0</v>
      </c>
      <c r="F142" s="286" t="e">
        <f t="shared" si="4"/>
        <v>#DIV/0!</v>
      </c>
    </row>
    <row r="143" ht="20.1" customHeight="1" spans="1:6">
      <c r="A143" s="291" t="s">
        <v>807</v>
      </c>
      <c r="B143" s="288">
        <v>0</v>
      </c>
      <c r="C143" s="289"/>
      <c r="D143" s="289"/>
      <c r="E143" s="286">
        <f t="shared" si="5"/>
        <v>0</v>
      </c>
      <c r="F143" s="286" t="e">
        <f t="shared" si="4"/>
        <v>#DIV/0!</v>
      </c>
    </row>
    <row r="144" ht="20.1" customHeight="1" spans="1:6">
      <c r="A144" s="291" t="s">
        <v>890</v>
      </c>
      <c r="B144" s="288">
        <v>67</v>
      </c>
      <c r="C144" s="289"/>
      <c r="D144" s="289"/>
      <c r="E144" s="286">
        <f t="shared" si="5"/>
        <v>0</v>
      </c>
      <c r="F144" s="286" t="e">
        <f t="shared" si="4"/>
        <v>#DIV/0!</v>
      </c>
    </row>
    <row r="145" ht="20.1" customHeight="1" spans="1:6">
      <c r="A145" s="291" t="s">
        <v>891</v>
      </c>
      <c r="B145" s="288">
        <v>3868</v>
      </c>
      <c r="C145" s="289"/>
      <c r="D145" s="289"/>
      <c r="E145" s="286">
        <f t="shared" si="5"/>
        <v>0</v>
      </c>
      <c r="F145" s="286" t="e">
        <f t="shared" si="4"/>
        <v>#DIV/0!</v>
      </c>
    </row>
    <row r="146" ht="20.1" customHeight="1" spans="1:6">
      <c r="A146" s="291" t="s">
        <v>892</v>
      </c>
      <c r="B146" s="288">
        <v>1342</v>
      </c>
      <c r="C146" s="289"/>
      <c r="D146" s="289"/>
      <c r="E146" s="286">
        <f t="shared" si="5"/>
        <v>0</v>
      </c>
      <c r="F146" s="286" t="e">
        <f t="shared" si="4"/>
        <v>#DIV/0!</v>
      </c>
    </row>
    <row r="147" ht="20.1" customHeight="1" spans="1:6">
      <c r="A147" s="291" t="s">
        <v>893</v>
      </c>
      <c r="B147" s="288">
        <v>399</v>
      </c>
      <c r="C147" s="289"/>
      <c r="D147" s="289"/>
      <c r="E147" s="286">
        <f t="shared" si="5"/>
        <v>0</v>
      </c>
      <c r="F147" s="286" t="e">
        <f t="shared" si="4"/>
        <v>#DIV/0!</v>
      </c>
    </row>
    <row r="148" ht="20.1" customHeight="1" spans="1:6">
      <c r="A148" s="291" t="s">
        <v>894</v>
      </c>
      <c r="B148" s="288">
        <v>0</v>
      </c>
      <c r="C148" s="289"/>
      <c r="D148" s="289"/>
      <c r="E148" s="286">
        <f t="shared" si="5"/>
        <v>0</v>
      </c>
      <c r="F148" s="286" t="e">
        <f t="shared" si="4"/>
        <v>#DIV/0!</v>
      </c>
    </row>
    <row r="149" ht="20.1" customHeight="1" spans="1:6">
      <c r="A149" s="291" t="s">
        <v>895</v>
      </c>
      <c r="B149" s="288">
        <v>236</v>
      </c>
      <c r="C149" s="289"/>
      <c r="D149" s="289"/>
      <c r="E149" s="286">
        <f t="shared" si="5"/>
        <v>0</v>
      </c>
      <c r="F149" s="286" t="e">
        <f t="shared" si="4"/>
        <v>#DIV/0!</v>
      </c>
    </row>
    <row r="150" ht="20.1" customHeight="1" spans="1:6">
      <c r="A150" s="291" t="s">
        <v>814</v>
      </c>
      <c r="B150" s="288">
        <v>213</v>
      </c>
      <c r="C150" s="289"/>
      <c r="D150" s="289"/>
      <c r="E150" s="286">
        <f t="shared" si="5"/>
        <v>0</v>
      </c>
      <c r="F150" s="286" t="e">
        <f t="shared" si="4"/>
        <v>#DIV/0!</v>
      </c>
    </row>
    <row r="151" ht="20.1" customHeight="1" spans="1:6">
      <c r="A151" s="291" t="s">
        <v>896</v>
      </c>
      <c r="B151" s="288">
        <v>5277</v>
      </c>
      <c r="C151" s="289"/>
      <c r="D151" s="289"/>
      <c r="E151" s="286">
        <f t="shared" si="5"/>
        <v>0</v>
      </c>
      <c r="F151" s="286" t="e">
        <f t="shared" si="4"/>
        <v>#DIV/0!</v>
      </c>
    </row>
    <row r="152" ht="20.1" customHeight="1" spans="1:6">
      <c r="A152" s="290" t="s">
        <v>897</v>
      </c>
      <c r="B152" s="288">
        <v>181951</v>
      </c>
      <c r="C152" s="292">
        <f>SUM(C153:C161)</f>
        <v>623</v>
      </c>
      <c r="D152" s="292">
        <f>SUM(D153:D161)</f>
        <v>74</v>
      </c>
      <c r="E152" s="286">
        <f t="shared" si="5"/>
        <v>549</v>
      </c>
      <c r="F152" s="286">
        <f t="shared" si="4"/>
        <v>7.41891891891892</v>
      </c>
    </row>
    <row r="153" ht="20.1" customHeight="1" spans="1:6">
      <c r="A153" s="291" t="s">
        <v>805</v>
      </c>
      <c r="B153" s="288">
        <v>127444</v>
      </c>
      <c r="C153" s="289">
        <v>568</v>
      </c>
      <c r="D153" s="289"/>
      <c r="E153" s="286">
        <f t="shared" si="5"/>
        <v>568</v>
      </c>
      <c r="F153" s="286" t="e">
        <f t="shared" si="4"/>
        <v>#DIV/0!</v>
      </c>
    </row>
    <row r="154" ht="20.1" customHeight="1" spans="1:6">
      <c r="A154" s="291" t="s">
        <v>806</v>
      </c>
      <c r="B154" s="288">
        <v>23406</v>
      </c>
      <c r="C154" s="289"/>
      <c r="D154" s="289">
        <v>35</v>
      </c>
      <c r="E154" s="286">
        <f t="shared" si="5"/>
        <v>-35</v>
      </c>
      <c r="F154" s="286">
        <f t="shared" si="4"/>
        <v>-1</v>
      </c>
    </row>
    <row r="155" ht="20.1" customHeight="1" spans="1:6">
      <c r="A155" s="291" t="s">
        <v>807</v>
      </c>
      <c r="B155" s="288">
        <v>87</v>
      </c>
      <c r="C155" s="289">
        <v>20</v>
      </c>
      <c r="D155" s="289"/>
      <c r="E155" s="286">
        <f t="shared" si="5"/>
        <v>20</v>
      </c>
      <c r="F155" s="286" t="e">
        <f t="shared" si="4"/>
        <v>#DIV/0!</v>
      </c>
    </row>
    <row r="156" ht="20.1" customHeight="1" spans="1:6">
      <c r="A156" s="291" t="s">
        <v>898</v>
      </c>
      <c r="B156" s="288">
        <v>12020</v>
      </c>
      <c r="C156" s="289">
        <v>3</v>
      </c>
      <c r="D156" s="289">
        <v>34</v>
      </c>
      <c r="E156" s="286">
        <f t="shared" si="5"/>
        <v>-31</v>
      </c>
      <c r="F156" s="286">
        <f t="shared" si="4"/>
        <v>-0.911764705882353</v>
      </c>
    </row>
    <row r="157" ht="20.1" customHeight="1" spans="1:6">
      <c r="A157" s="291" t="s">
        <v>899</v>
      </c>
      <c r="B157" s="288">
        <v>5825</v>
      </c>
      <c r="C157" s="289"/>
      <c r="D157" s="289"/>
      <c r="E157" s="286">
        <f t="shared" si="5"/>
        <v>0</v>
      </c>
      <c r="F157" s="286" t="e">
        <f t="shared" si="4"/>
        <v>#DIV/0!</v>
      </c>
    </row>
    <row r="158" ht="20.1" customHeight="1" spans="1:6">
      <c r="A158" s="291" t="s">
        <v>900</v>
      </c>
      <c r="B158" s="288">
        <v>2831</v>
      </c>
      <c r="C158" s="289">
        <v>2</v>
      </c>
      <c r="D158" s="289">
        <v>5</v>
      </c>
      <c r="E158" s="286">
        <f t="shared" si="5"/>
        <v>-3</v>
      </c>
      <c r="F158" s="286">
        <f t="shared" si="4"/>
        <v>-0.6</v>
      </c>
    </row>
    <row r="159" ht="20.1" customHeight="1" spans="1:6">
      <c r="A159" s="291" t="s">
        <v>847</v>
      </c>
      <c r="B159" s="288">
        <v>2082</v>
      </c>
      <c r="C159" s="289"/>
      <c r="D159" s="289"/>
      <c r="E159" s="286">
        <f t="shared" si="5"/>
        <v>0</v>
      </c>
      <c r="F159" s="286" t="e">
        <f t="shared" si="4"/>
        <v>#DIV/0!</v>
      </c>
    </row>
    <row r="160" ht="20.1" customHeight="1" spans="1:6">
      <c r="A160" s="291" t="s">
        <v>814</v>
      </c>
      <c r="B160" s="288">
        <v>1767</v>
      </c>
      <c r="C160" s="289"/>
      <c r="D160" s="289"/>
      <c r="E160" s="286">
        <f t="shared" si="5"/>
        <v>0</v>
      </c>
      <c r="F160" s="286" t="e">
        <f t="shared" si="4"/>
        <v>#DIV/0!</v>
      </c>
    </row>
    <row r="161" ht="20.1" customHeight="1" spans="1:6">
      <c r="A161" s="291" t="s">
        <v>901</v>
      </c>
      <c r="B161" s="288">
        <v>6489</v>
      </c>
      <c r="C161" s="289">
        <v>30</v>
      </c>
      <c r="D161" s="289"/>
      <c r="E161" s="286">
        <f t="shared" si="5"/>
        <v>30</v>
      </c>
      <c r="F161" s="286" t="e">
        <f t="shared" si="4"/>
        <v>#DIV/0!</v>
      </c>
    </row>
    <row r="162" ht="20.1" customHeight="1" spans="1:6">
      <c r="A162" s="290" t="s">
        <v>902</v>
      </c>
      <c r="B162" s="288">
        <v>160359</v>
      </c>
      <c r="C162" s="292">
        <f>SUM(C163:C174)</f>
        <v>220</v>
      </c>
      <c r="D162" s="292">
        <f>SUM(D163:D174)</f>
        <v>10</v>
      </c>
      <c r="E162" s="286">
        <f t="shared" si="5"/>
        <v>210</v>
      </c>
      <c r="F162" s="286">
        <f t="shared" si="4"/>
        <v>21</v>
      </c>
    </row>
    <row r="163" ht="20.1" customHeight="1" spans="1:6">
      <c r="A163" s="291" t="s">
        <v>805</v>
      </c>
      <c r="B163" s="288">
        <v>26460</v>
      </c>
      <c r="C163" s="289">
        <v>191</v>
      </c>
      <c r="D163" s="289"/>
      <c r="E163" s="286">
        <f t="shared" si="5"/>
        <v>191</v>
      </c>
      <c r="F163" s="286" t="e">
        <f t="shared" si="4"/>
        <v>#DIV/0!</v>
      </c>
    </row>
    <row r="164" ht="20.1" customHeight="1" spans="1:6">
      <c r="A164" s="291" t="s">
        <v>806</v>
      </c>
      <c r="B164" s="288">
        <v>17047</v>
      </c>
      <c r="C164" s="289">
        <v>21</v>
      </c>
      <c r="D164" s="289">
        <v>10</v>
      </c>
      <c r="E164" s="286">
        <f t="shared" si="5"/>
        <v>11</v>
      </c>
      <c r="F164" s="286">
        <f t="shared" si="4"/>
        <v>1.1</v>
      </c>
    </row>
    <row r="165" ht="20.1" customHeight="1" spans="1:6">
      <c r="A165" s="291" t="s">
        <v>807</v>
      </c>
      <c r="B165" s="288">
        <v>690</v>
      </c>
      <c r="C165" s="289"/>
      <c r="D165" s="289"/>
      <c r="E165" s="286">
        <f t="shared" si="5"/>
        <v>0</v>
      </c>
      <c r="F165" s="286" t="e">
        <f t="shared" si="4"/>
        <v>#DIV/0!</v>
      </c>
    </row>
    <row r="166" ht="24.75" spans="1:6">
      <c r="A166" s="291" t="s">
        <v>903</v>
      </c>
      <c r="B166" s="288">
        <v>230</v>
      </c>
      <c r="C166" s="289"/>
      <c r="D166" s="289"/>
      <c r="E166" s="286">
        <f t="shared" si="5"/>
        <v>0</v>
      </c>
      <c r="F166" s="286" t="e">
        <f t="shared" si="4"/>
        <v>#DIV/0!</v>
      </c>
    </row>
    <row r="167" ht="20.1" customHeight="1" spans="1:6">
      <c r="A167" s="291" t="s">
        <v>904</v>
      </c>
      <c r="B167" s="288">
        <v>200</v>
      </c>
      <c r="C167" s="289"/>
      <c r="D167" s="289"/>
      <c r="E167" s="286">
        <f t="shared" si="5"/>
        <v>0</v>
      </c>
      <c r="F167" s="286" t="e">
        <f t="shared" si="4"/>
        <v>#DIV/0!</v>
      </c>
    </row>
    <row r="168" ht="20.1" customHeight="1" spans="1:6">
      <c r="A168" s="291" t="s">
        <v>905</v>
      </c>
      <c r="B168" s="288">
        <v>15728</v>
      </c>
      <c r="C168" s="289">
        <v>3</v>
      </c>
      <c r="D168" s="289"/>
      <c r="E168" s="286">
        <f t="shared" si="5"/>
        <v>3</v>
      </c>
      <c r="F168" s="286" t="e">
        <f t="shared" si="4"/>
        <v>#DIV/0!</v>
      </c>
    </row>
    <row r="169" ht="20.1" customHeight="1" spans="1:6">
      <c r="A169" s="291" t="s">
        <v>906</v>
      </c>
      <c r="B169" s="288">
        <v>6520</v>
      </c>
      <c r="C169" s="289"/>
      <c r="D169" s="289"/>
      <c r="E169" s="286">
        <f t="shared" si="5"/>
        <v>0</v>
      </c>
      <c r="F169" s="286" t="e">
        <f t="shared" si="4"/>
        <v>#DIV/0!</v>
      </c>
    </row>
    <row r="170" ht="20.1" customHeight="1" spans="1:6">
      <c r="A170" s="291" t="s">
        <v>907</v>
      </c>
      <c r="B170" s="288">
        <v>12</v>
      </c>
      <c r="C170" s="289">
        <v>0</v>
      </c>
      <c r="D170" s="289"/>
      <c r="E170" s="286">
        <f t="shared" si="5"/>
        <v>0</v>
      </c>
      <c r="F170" s="286" t="e">
        <f t="shared" si="4"/>
        <v>#DIV/0!</v>
      </c>
    </row>
    <row r="171" ht="20.1" customHeight="1" spans="1:6">
      <c r="A171" s="291" t="s">
        <v>908</v>
      </c>
      <c r="B171" s="288">
        <v>2090</v>
      </c>
      <c r="C171" s="289">
        <v>5</v>
      </c>
      <c r="D171" s="289"/>
      <c r="E171" s="286">
        <f t="shared" si="5"/>
        <v>5</v>
      </c>
      <c r="F171" s="286" t="e">
        <f t="shared" si="4"/>
        <v>#DIV/0!</v>
      </c>
    </row>
    <row r="172" ht="20.1" customHeight="1" spans="1:6">
      <c r="A172" s="291" t="s">
        <v>847</v>
      </c>
      <c r="B172" s="288">
        <v>148</v>
      </c>
      <c r="C172" s="289"/>
      <c r="D172" s="289"/>
      <c r="E172" s="286">
        <f t="shared" si="5"/>
        <v>0</v>
      </c>
      <c r="F172" s="286" t="e">
        <f t="shared" si="4"/>
        <v>#DIV/0!</v>
      </c>
    </row>
    <row r="173" ht="20.1" customHeight="1" spans="1:6">
      <c r="A173" s="291" t="s">
        <v>814</v>
      </c>
      <c r="B173" s="288">
        <v>35480</v>
      </c>
      <c r="C173" s="289"/>
      <c r="D173" s="289"/>
      <c r="E173" s="286">
        <f t="shared" si="5"/>
        <v>0</v>
      </c>
      <c r="F173" s="286" t="e">
        <f t="shared" si="4"/>
        <v>#DIV/0!</v>
      </c>
    </row>
    <row r="174" ht="24.75" spans="1:6">
      <c r="A174" s="291" t="s">
        <v>909</v>
      </c>
      <c r="B174" s="288">
        <v>55754</v>
      </c>
      <c r="C174" s="289"/>
      <c r="D174" s="289"/>
      <c r="E174" s="286">
        <f t="shared" si="5"/>
        <v>0</v>
      </c>
      <c r="F174" s="286" t="e">
        <f t="shared" si="4"/>
        <v>#DIV/0!</v>
      </c>
    </row>
    <row r="175" ht="20.1" customHeight="1" spans="1:6">
      <c r="A175" s="290" t="s">
        <v>910</v>
      </c>
      <c r="B175" s="288">
        <v>15771</v>
      </c>
      <c r="C175" s="292">
        <f>SUM(C176:C181)</f>
        <v>63</v>
      </c>
      <c r="D175" s="292">
        <f>SUM(D176:D181)</f>
        <v>39</v>
      </c>
      <c r="E175" s="286">
        <f t="shared" si="5"/>
        <v>24</v>
      </c>
      <c r="F175" s="286">
        <f t="shared" si="4"/>
        <v>0.615384615384615</v>
      </c>
    </row>
    <row r="176" ht="20.1" customHeight="1" spans="1:6">
      <c r="A176" s="291" t="s">
        <v>805</v>
      </c>
      <c r="B176" s="288">
        <v>5078</v>
      </c>
      <c r="C176" s="289">
        <v>16</v>
      </c>
      <c r="D176" s="289">
        <v>13</v>
      </c>
      <c r="E176" s="286">
        <f t="shared" si="5"/>
        <v>3</v>
      </c>
      <c r="F176" s="286">
        <f t="shared" si="4"/>
        <v>0.230769230769231</v>
      </c>
    </row>
    <row r="177" ht="20.1" customHeight="1" spans="1:6">
      <c r="A177" s="291" t="s">
        <v>806</v>
      </c>
      <c r="B177" s="288">
        <v>3172</v>
      </c>
      <c r="C177" s="289">
        <v>9</v>
      </c>
      <c r="D177" s="289">
        <v>12</v>
      </c>
      <c r="E177" s="286">
        <f t="shared" si="5"/>
        <v>-3</v>
      </c>
      <c r="F177" s="286">
        <f t="shared" si="4"/>
        <v>-0.25</v>
      </c>
    </row>
    <row r="178" ht="20.1" customHeight="1" spans="1:6">
      <c r="A178" s="291" t="s">
        <v>807</v>
      </c>
      <c r="B178" s="288">
        <v>2</v>
      </c>
      <c r="C178" s="289">
        <v>0</v>
      </c>
      <c r="D178" s="289"/>
      <c r="E178" s="286">
        <f t="shared" si="5"/>
        <v>0</v>
      </c>
      <c r="F178" s="286" t="e">
        <f t="shared" si="4"/>
        <v>#DIV/0!</v>
      </c>
    </row>
    <row r="179" ht="20.1" customHeight="1" spans="1:6">
      <c r="A179" s="291" t="s">
        <v>911</v>
      </c>
      <c r="B179" s="288">
        <v>5475</v>
      </c>
      <c r="C179" s="289">
        <v>35</v>
      </c>
      <c r="D179" s="289">
        <v>14</v>
      </c>
      <c r="E179" s="286">
        <f t="shared" si="5"/>
        <v>21</v>
      </c>
      <c r="F179" s="286">
        <f t="shared" si="4"/>
        <v>1.5</v>
      </c>
    </row>
    <row r="180" ht="20.1" customHeight="1" spans="1:6">
      <c r="A180" s="291" t="s">
        <v>814</v>
      </c>
      <c r="B180" s="288">
        <v>0</v>
      </c>
      <c r="C180" s="289">
        <v>0</v>
      </c>
      <c r="D180" s="289"/>
      <c r="E180" s="286">
        <f t="shared" si="5"/>
        <v>0</v>
      </c>
      <c r="F180" s="286" t="e">
        <f t="shared" si="4"/>
        <v>#DIV/0!</v>
      </c>
    </row>
    <row r="181" ht="20.1" customHeight="1" spans="1:6">
      <c r="A181" s="291" t="s">
        <v>912</v>
      </c>
      <c r="B181" s="288">
        <v>2044</v>
      </c>
      <c r="C181" s="289">
        <v>3</v>
      </c>
      <c r="D181" s="289"/>
      <c r="E181" s="286">
        <f t="shared" si="5"/>
        <v>3</v>
      </c>
      <c r="F181" s="286" t="e">
        <f t="shared" si="4"/>
        <v>#DIV/0!</v>
      </c>
    </row>
    <row r="182" ht="20.1" customHeight="1" spans="1:6">
      <c r="A182" s="290" t="s">
        <v>913</v>
      </c>
      <c r="B182" s="288">
        <v>8996</v>
      </c>
      <c r="C182" s="292">
        <f>SUM(C183:C188)</f>
        <v>25</v>
      </c>
      <c r="D182" s="292">
        <f>SUM(D183:D188)</f>
        <v>32</v>
      </c>
      <c r="E182" s="286">
        <f t="shared" si="5"/>
        <v>-7</v>
      </c>
      <c r="F182" s="286">
        <f t="shared" si="4"/>
        <v>-0.21875</v>
      </c>
    </row>
    <row r="183" ht="20.1" customHeight="1" spans="1:6">
      <c r="A183" s="291" t="s">
        <v>805</v>
      </c>
      <c r="B183" s="288">
        <v>2287</v>
      </c>
      <c r="C183" s="289">
        <v>23</v>
      </c>
      <c r="D183" s="289">
        <v>28</v>
      </c>
      <c r="E183" s="286">
        <f t="shared" si="5"/>
        <v>-5</v>
      </c>
      <c r="F183" s="286">
        <f t="shared" si="4"/>
        <v>-0.178571428571429</v>
      </c>
    </row>
    <row r="184" ht="20.1" customHeight="1" spans="1:6">
      <c r="A184" s="291" t="s">
        <v>806</v>
      </c>
      <c r="B184" s="288">
        <v>1460</v>
      </c>
      <c r="C184" s="289">
        <v>2</v>
      </c>
      <c r="D184" s="289">
        <v>4</v>
      </c>
      <c r="E184" s="286">
        <f t="shared" si="5"/>
        <v>-2</v>
      </c>
      <c r="F184" s="286">
        <f t="shared" si="4"/>
        <v>-0.5</v>
      </c>
    </row>
    <row r="185" ht="20.1" customHeight="1" spans="1:6">
      <c r="A185" s="291" t="s">
        <v>807</v>
      </c>
      <c r="B185" s="288">
        <v>0</v>
      </c>
      <c r="C185" s="289">
        <v>0</v>
      </c>
      <c r="D185" s="289"/>
      <c r="E185" s="286">
        <f t="shared" si="5"/>
        <v>0</v>
      </c>
      <c r="F185" s="286" t="e">
        <f t="shared" si="4"/>
        <v>#DIV/0!</v>
      </c>
    </row>
    <row r="186" ht="20.1" customHeight="1" spans="1:6">
      <c r="A186" s="291" t="s">
        <v>914</v>
      </c>
      <c r="B186" s="288">
        <v>4004</v>
      </c>
      <c r="C186" s="289"/>
      <c r="D186" s="289"/>
      <c r="E186" s="286">
        <f t="shared" si="5"/>
        <v>0</v>
      </c>
      <c r="F186" s="286" t="e">
        <f t="shared" si="4"/>
        <v>#DIV/0!</v>
      </c>
    </row>
    <row r="187" ht="20.1" customHeight="1" spans="1:6">
      <c r="A187" s="291" t="s">
        <v>814</v>
      </c>
      <c r="B187" s="288">
        <v>0</v>
      </c>
      <c r="C187" s="289"/>
      <c r="D187" s="289"/>
      <c r="E187" s="286">
        <f t="shared" si="5"/>
        <v>0</v>
      </c>
      <c r="F187" s="286" t="e">
        <f t="shared" si="4"/>
        <v>#DIV/0!</v>
      </c>
    </row>
    <row r="188" ht="20.1" customHeight="1" spans="1:6">
      <c r="A188" s="291" t="s">
        <v>915</v>
      </c>
      <c r="B188" s="288">
        <v>1245</v>
      </c>
      <c r="C188" s="289"/>
      <c r="D188" s="289"/>
      <c r="E188" s="286">
        <f t="shared" si="5"/>
        <v>0</v>
      </c>
      <c r="F188" s="286" t="e">
        <f t="shared" si="4"/>
        <v>#DIV/0!</v>
      </c>
    </row>
    <row r="189" ht="20.1" customHeight="1" spans="1:6">
      <c r="A189" s="290" t="s">
        <v>916</v>
      </c>
      <c r="B189" s="288">
        <v>9765</v>
      </c>
      <c r="C189" s="292">
        <f>SUM(C190:C197)</f>
        <v>0</v>
      </c>
      <c r="D189" s="292">
        <f>SUM(D190:D197)</f>
        <v>0</v>
      </c>
      <c r="E189" s="286">
        <f t="shared" si="5"/>
        <v>0</v>
      </c>
      <c r="F189" s="286" t="e">
        <f t="shared" si="4"/>
        <v>#DIV/0!</v>
      </c>
    </row>
    <row r="190" ht="20.1" customHeight="1" spans="1:6">
      <c r="A190" s="291" t="s">
        <v>805</v>
      </c>
      <c r="B190" s="288">
        <v>3890</v>
      </c>
      <c r="C190" s="289"/>
      <c r="D190" s="289"/>
      <c r="E190" s="286"/>
      <c r="F190" s="286"/>
    </row>
    <row r="191" ht="20.1" customHeight="1" spans="1:6">
      <c r="A191" s="291" t="s">
        <v>806</v>
      </c>
      <c r="B191" s="288">
        <v>2403</v>
      </c>
      <c r="C191" s="289"/>
      <c r="D191" s="289"/>
      <c r="E191" s="286"/>
      <c r="F191" s="286"/>
    </row>
    <row r="192" ht="20.1" customHeight="1" spans="1:6">
      <c r="A192" s="291" t="s">
        <v>807</v>
      </c>
      <c r="B192" s="288">
        <v>12</v>
      </c>
      <c r="C192" s="289"/>
      <c r="D192" s="289"/>
      <c r="E192" s="286"/>
      <c r="F192" s="286"/>
    </row>
    <row r="193" ht="20.1" customHeight="1" spans="1:6">
      <c r="A193" s="291" t="s">
        <v>917</v>
      </c>
      <c r="B193" s="288">
        <v>26</v>
      </c>
      <c r="C193" s="289"/>
      <c r="D193" s="289"/>
      <c r="E193" s="286"/>
      <c r="F193" s="286"/>
    </row>
    <row r="194" ht="20.1" customHeight="1" spans="1:6">
      <c r="A194" s="291" t="s">
        <v>918</v>
      </c>
      <c r="B194" s="288">
        <v>1670</v>
      </c>
      <c r="C194" s="289"/>
      <c r="D194" s="289"/>
      <c r="E194" s="286"/>
      <c r="F194" s="286"/>
    </row>
    <row r="195" ht="20.1" customHeight="1" spans="1:6">
      <c r="A195" s="291" t="s">
        <v>919</v>
      </c>
      <c r="B195" s="288">
        <v>1068</v>
      </c>
      <c r="C195" s="289"/>
      <c r="D195" s="289"/>
      <c r="E195" s="286"/>
      <c r="F195" s="286"/>
    </row>
    <row r="196" ht="20.1" customHeight="1" spans="1:6">
      <c r="A196" s="291" t="s">
        <v>814</v>
      </c>
      <c r="B196" s="288">
        <v>0</v>
      </c>
      <c r="C196" s="289"/>
      <c r="D196" s="289"/>
      <c r="E196" s="286"/>
      <c r="F196" s="286"/>
    </row>
    <row r="197" ht="20.1" customHeight="1" spans="1:6">
      <c r="A197" s="291" t="s">
        <v>920</v>
      </c>
      <c r="B197" s="288">
        <v>696</v>
      </c>
      <c r="C197" s="289"/>
      <c r="D197" s="289"/>
      <c r="E197" s="286"/>
      <c r="F197" s="286"/>
    </row>
    <row r="198" ht="20.1" customHeight="1" spans="1:6">
      <c r="A198" s="290" t="s">
        <v>921</v>
      </c>
      <c r="B198" s="288">
        <v>38211</v>
      </c>
      <c r="C198" s="292">
        <f>SUM(C199:C203)</f>
        <v>240</v>
      </c>
      <c r="D198" s="292">
        <f>SUM(D199:D203)</f>
        <v>369</v>
      </c>
      <c r="E198" s="286">
        <f t="shared" si="5"/>
        <v>-129</v>
      </c>
      <c r="F198" s="286">
        <f t="shared" si="4"/>
        <v>-0.349593495934959</v>
      </c>
    </row>
    <row r="199" ht="20.1" customHeight="1" spans="1:6">
      <c r="A199" s="291" t="s">
        <v>805</v>
      </c>
      <c r="B199" s="288">
        <v>14197</v>
      </c>
      <c r="C199" s="289">
        <v>142</v>
      </c>
      <c r="D199" s="289">
        <v>139</v>
      </c>
      <c r="E199" s="286">
        <f t="shared" si="5"/>
        <v>3</v>
      </c>
      <c r="F199" s="286">
        <f t="shared" ref="F199:F262" si="6">E199/D199</f>
        <v>0.0215827338129496</v>
      </c>
    </row>
    <row r="200" ht="20.1" customHeight="1" spans="1:6">
      <c r="A200" s="291" t="s">
        <v>806</v>
      </c>
      <c r="B200" s="288">
        <v>3842</v>
      </c>
      <c r="C200" s="289">
        <v>4</v>
      </c>
      <c r="D200" s="289">
        <v>81</v>
      </c>
      <c r="E200" s="286">
        <f t="shared" ref="E200:E263" si="7">C200-D200</f>
        <v>-77</v>
      </c>
      <c r="F200" s="286">
        <f t="shared" si="6"/>
        <v>-0.950617283950617</v>
      </c>
    </row>
    <row r="201" ht="20.1" customHeight="1" spans="1:6">
      <c r="A201" s="291" t="s">
        <v>807</v>
      </c>
      <c r="B201" s="288">
        <v>4</v>
      </c>
      <c r="C201" s="289">
        <v>0</v>
      </c>
      <c r="D201" s="289"/>
      <c r="E201" s="286">
        <f t="shared" si="7"/>
        <v>0</v>
      </c>
      <c r="F201" s="286" t="e">
        <f t="shared" si="6"/>
        <v>#DIV/0!</v>
      </c>
    </row>
    <row r="202" ht="20.1" customHeight="1" spans="1:6">
      <c r="A202" s="291" t="s">
        <v>922</v>
      </c>
      <c r="B202" s="288">
        <v>17848</v>
      </c>
      <c r="C202" s="289">
        <v>40</v>
      </c>
      <c r="D202" s="289">
        <v>149</v>
      </c>
      <c r="E202" s="286">
        <f t="shared" si="7"/>
        <v>-109</v>
      </c>
      <c r="F202" s="286">
        <f t="shared" si="6"/>
        <v>-0.731543624161074</v>
      </c>
    </row>
    <row r="203" ht="20.1" customHeight="1" spans="1:6">
      <c r="A203" s="291" t="s">
        <v>923</v>
      </c>
      <c r="B203" s="288">
        <v>2320</v>
      </c>
      <c r="C203" s="289">
        <v>54</v>
      </c>
      <c r="D203" s="289"/>
      <c r="E203" s="286">
        <f t="shared" si="7"/>
        <v>54</v>
      </c>
      <c r="F203" s="286" t="e">
        <f t="shared" si="6"/>
        <v>#DIV/0!</v>
      </c>
    </row>
    <row r="204" ht="20.1" customHeight="1" spans="1:6">
      <c r="A204" s="290" t="s">
        <v>924</v>
      </c>
      <c r="B204" s="288">
        <v>26609</v>
      </c>
      <c r="C204" s="292">
        <f>SUM(C205:C210)</f>
        <v>68</v>
      </c>
      <c r="D204" s="292">
        <f>SUM(D205:D210)</f>
        <v>66</v>
      </c>
      <c r="E204" s="286">
        <f t="shared" si="7"/>
        <v>2</v>
      </c>
      <c r="F204" s="286">
        <f t="shared" si="6"/>
        <v>0.0303030303030303</v>
      </c>
    </row>
    <row r="205" ht="20.1" customHeight="1" spans="1:6">
      <c r="A205" s="291" t="s">
        <v>805</v>
      </c>
      <c r="B205" s="288">
        <v>16059</v>
      </c>
      <c r="C205" s="289">
        <v>55</v>
      </c>
      <c r="D205" s="289">
        <v>36</v>
      </c>
      <c r="E205" s="286">
        <f t="shared" si="7"/>
        <v>19</v>
      </c>
      <c r="F205" s="286">
        <f t="shared" si="6"/>
        <v>0.527777777777778</v>
      </c>
    </row>
    <row r="206" ht="20.1" customHeight="1" spans="1:6">
      <c r="A206" s="291" t="s">
        <v>806</v>
      </c>
      <c r="B206" s="288">
        <v>7179</v>
      </c>
      <c r="C206" s="289">
        <v>10</v>
      </c>
      <c r="D206" s="289">
        <v>27</v>
      </c>
      <c r="E206" s="286">
        <v>3</v>
      </c>
      <c r="F206" s="286">
        <f t="shared" si="6"/>
        <v>0.111111111111111</v>
      </c>
    </row>
    <row r="207" ht="20.1" customHeight="1" spans="1:6">
      <c r="A207" s="291" t="s">
        <v>807</v>
      </c>
      <c r="B207" s="288">
        <v>37</v>
      </c>
      <c r="C207" s="289">
        <v>0</v>
      </c>
      <c r="D207" s="289"/>
      <c r="E207" s="286">
        <f t="shared" si="7"/>
        <v>0</v>
      </c>
      <c r="F207" s="286" t="e">
        <f t="shared" si="6"/>
        <v>#DIV/0!</v>
      </c>
    </row>
    <row r="208" ht="20.1" customHeight="1" spans="1:6">
      <c r="A208" s="291" t="s">
        <v>819</v>
      </c>
      <c r="B208" s="288">
        <v>865</v>
      </c>
      <c r="C208" s="289"/>
      <c r="D208" s="289"/>
      <c r="E208" s="286">
        <f t="shared" si="7"/>
        <v>0</v>
      </c>
      <c r="F208" s="286" t="e">
        <f t="shared" si="6"/>
        <v>#DIV/0!</v>
      </c>
    </row>
    <row r="209" ht="20.1" customHeight="1" spans="1:6">
      <c r="A209" s="291" t="s">
        <v>814</v>
      </c>
      <c r="B209" s="288">
        <v>0</v>
      </c>
      <c r="C209" s="289">
        <v>0</v>
      </c>
      <c r="D209" s="289"/>
      <c r="E209" s="286">
        <f t="shared" si="7"/>
        <v>0</v>
      </c>
      <c r="F209" s="286" t="e">
        <f t="shared" si="6"/>
        <v>#DIV/0!</v>
      </c>
    </row>
    <row r="210" ht="20.1" customHeight="1" spans="1:6">
      <c r="A210" s="291" t="s">
        <v>925</v>
      </c>
      <c r="B210" s="288">
        <v>2469</v>
      </c>
      <c r="C210" s="289">
        <v>3</v>
      </c>
      <c r="D210" s="289">
        <v>3</v>
      </c>
      <c r="E210" s="286">
        <f t="shared" si="7"/>
        <v>0</v>
      </c>
      <c r="F210" s="286">
        <f t="shared" si="6"/>
        <v>0</v>
      </c>
    </row>
    <row r="211" ht="20.1" customHeight="1" spans="1:6">
      <c r="A211" s="290" t="s">
        <v>926</v>
      </c>
      <c r="B211" s="288">
        <v>70917</v>
      </c>
      <c r="C211" s="292">
        <f>SUM(C212:C218)</f>
        <v>208</v>
      </c>
      <c r="D211" s="292">
        <f>SUM(D212:D218)</f>
        <v>237</v>
      </c>
      <c r="E211" s="286">
        <f t="shared" si="7"/>
        <v>-29</v>
      </c>
      <c r="F211" s="286">
        <f t="shared" si="6"/>
        <v>-0.122362869198312</v>
      </c>
    </row>
    <row r="212" ht="20.1" customHeight="1" spans="1:6">
      <c r="A212" s="291" t="s">
        <v>805</v>
      </c>
      <c r="B212" s="288">
        <v>33288</v>
      </c>
      <c r="C212" s="289">
        <v>176</v>
      </c>
      <c r="D212" s="289">
        <v>84</v>
      </c>
      <c r="E212" s="286">
        <f t="shared" si="7"/>
        <v>92</v>
      </c>
      <c r="F212" s="286">
        <f t="shared" si="6"/>
        <v>1.0952380952381</v>
      </c>
    </row>
    <row r="213" ht="20.1" customHeight="1" spans="1:6">
      <c r="A213" s="291" t="s">
        <v>806</v>
      </c>
      <c r="B213" s="288">
        <v>17357</v>
      </c>
      <c r="C213" s="289">
        <v>28</v>
      </c>
      <c r="D213" s="289">
        <v>152</v>
      </c>
      <c r="E213" s="286">
        <f t="shared" si="7"/>
        <v>-124</v>
      </c>
      <c r="F213" s="286">
        <f t="shared" si="6"/>
        <v>-0.815789473684211</v>
      </c>
    </row>
    <row r="214" ht="20.1" customHeight="1" spans="1:6">
      <c r="A214" s="291" t="s">
        <v>807</v>
      </c>
      <c r="B214" s="288">
        <v>37</v>
      </c>
      <c r="C214" s="289">
        <v>0</v>
      </c>
      <c r="D214" s="289"/>
      <c r="E214" s="286">
        <f t="shared" si="7"/>
        <v>0</v>
      </c>
      <c r="F214" s="286" t="e">
        <f t="shared" si="6"/>
        <v>#DIV/0!</v>
      </c>
    </row>
    <row r="215" ht="20.1" customHeight="1" spans="1:6">
      <c r="A215" s="291" t="s">
        <v>927</v>
      </c>
      <c r="B215" s="288">
        <v>177</v>
      </c>
      <c r="C215" s="289"/>
      <c r="D215" s="289"/>
      <c r="E215" s="286">
        <f t="shared" si="7"/>
        <v>0</v>
      </c>
      <c r="F215" s="286"/>
    </row>
    <row r="216" ht="20.1" customHeight="1" spans="1:6">
      <c r="A216" s="291" t="s">
        <v>928</v>
      </c>
      <c r="B216" s="288">
        <v>168</v>
      </c>
      <c r="C216" s="289"/>
      <c r="D216" s="289"/>
      <c r="E216" s="286">
        <f t="shared" si="7"/>
        <v>0</v>
      </c>
      <c r="F216" s="286"/>
    </row>
    <row r="217" ht="20.1" customHeight="1" spans="1:6">
      <c r="A217" s="291" t="s">
        <v>814</v>
      </c>
      <c r="B217" s="288">
        <v>1505</v>
      </c>
      <c r="C217" s="289"/>
      <c r="D217" s="289"/>
      <c r="E217" s="286">
        <f t="shared" si="7"/>
        <v>0</v>
      </c>
      <c r="F217" s="286"/>
    </row>
    <row r="218" ht="20.1" customHeight="1" spans="1:6">
      <c r="A218" s="291" t="s">
        <v>929</v>
      </c>
      <c r="B218" s="288">
        <v>18385</v>
      </c>
      <c r="C218" s="289">
        <v>4</v>
      </c>
      <c r="D218" s="289">
        <v>1</v>
      </c>
      <c r="E218" s="286">
        <f t="shared" si="7"/>
        <v>3</v>
      </c>
      <c r="F218" s="286">
        <f t="shared" si="6"/>
        <v>3</v>
      </c>
    </row>
    <row r="219" ht="20.1" customHeight="1" spans="1:6">
      <c r="A219" s="290" t="s">
        <v>930</v>
      </c>
      <c r="B219" s="288">
        <v>356665</v>
      </c>
      <c r="C219" s="292">
        <f>SUM(C220:C225)</f>
        <v>1273</v>
      </c>
      <c r="D219" s="292">
        <f>SUM(D220:D225)</f>
        <v>757</v>
      </c>
      <c r="E219" s="286">
        <f t="shared" si="7"/>
        <v>516</v>
      </c>
      <c r="F219" s="286">
        <f t="shared" si="6"/>
        <v>0.681638044914135</v>
      </c>
    </row>
    <row r="220" ht="20.1" customHeight="1" spans="1:6">
      <c r="A220" s="291" t="s">
        <v>805</v>
      </c>
      <c r="B220" s="288">
        <v>168788</v>
      </c>
      <c r="C220" s="289">
        <v>639</v>
      </c>
      <c r="D220" s="289">
        <v>312</v>
      </c>
      <c r="E220" s="286">
        <f t="shared" si="7"/>
        <v>327</v>
      </c>
      <c r="F220" s="286">
        <f t="shared" si="6"/>
        <v>1.04807692307692</v>
      </c>
    </row>
    <row r="221" ht="20.1" customHeight="1" spans="1:6">
      <c r="A221" s="291" t="s">
        <v>806</v>
      </c>
      <c r="B221" s="288">
        <v>109534</v>
      </c>
      <c r="C221" s="289">
        <v>281</v>
      </c>
      <c r="D221" s="289">
        <v>295</v>
      </c>
      <c r="E221" s="286">
        <f t="shared" si="7"/>
        <v>-14</v>
      </c>
      <c r="F221" s="286">
        <f t="shared" si="6"/>
        <v>-0.0474576271186441</v>
      </c>
    </row>
    <row r="222" ht="20.1" customHeight="1" spans="1:6">
      <c r="A222" s="291" t="s">
        <v>807</v>
      </c>
      <c r="B222" s="288">
        <v>6213</v>
      </c>
      <c r="C222" s="289">
        <v>260</v>
      </c>
      <c r="D222" s="289">
        <v>100</v>
      </c>
      <c r="E222" s="286">
        <f t="shared" si="7"/>
        <v>160</v>
      </c>
      <c r="F222" s="286">
        <f t="shared" si="6"/>
        <v>1.6</v>
      </c>
    </row>
    <row r="223" ht="20.1" customHeight="1" spans="1:6">
      <c r="A223" s="291" t="s">
        <v>931</v>
      </c>
      <c r="B223" s="288">
        <v>14825</v>
      </c>
      <c r="C223" s="289">
        <v>61</v>
      </c>
      <c r="D223" s="289">
        <v>7</v>
      </c>
      <c r="E223" s="286">
        <f t="shared" si="7"/>
        <v>54</v>
      </c>
      <c r="F223" s="286">
        <f t="shared" si="6"/>
        <v>7.71428571428571</v>
      </c>
    </row>
    <row r="224" ht="20.1" customHeight="1" spans="1:6">
      <c r="A224" s="291" t="s">
        <v>814</v>
      </c>
      <c r="B224" s="288">
        <v>337</v>
      </c>
      <c r="C224" s="289"/>
      <c r="D224" s="289"/>
      <c r="E224" s="286">
        <f t="shared" si="7"/>
        <v>0</v>
      </c>
      <c r="F224" s="286" t="e">
        <f t="shared" si="6"/>
        <v>#DIV/0!</v>
      </c>
    </row>
    <row r="225" ht="24.75" spans="1:6">
      <c r="A225" s="291" t="s">
        <v>932</v>
      </c>
      <c r="B225" s="288">
        <v>56968</v>
      </c>
      <c r="C225" s="289">
        <v>32</v>
      </c>
      <c r="D225" s="289">
        <v>43</v>
      </c>
      <c r="E225" s="286">
        <f t="shared" si="7"/>
        <v>-11</v>
      </c>
      <c r="F225" s="286">
        <f t="shared" si="6"/>
        <v>-0.255813953488372</v>
      </c>
    </row>
    <row r="226" ht="20.1" customHeight="1" spans="1:6">
      <c r="A226" s="290" t="s">
        <v>933</v>
      </c>
      <c r="B226" s="288">
        <v>84589</v>
      </c>
      <c r="C226" s="292">
        <f>SUM(C227:C231)</f>
        <v>415</v>
      </c>
      <c r="D226" s="292">
        <f>SUM(D227:D231)</f>
        <v>482</v>
      </c>
      <c r="E226" s="286">
        <f t="shared" si="7"/>
        <v>-67</v>
      </c>
      <c r="F226" s="286">
        <f t="shared" si="6"/>
        <v>-0.139004149377593</v>
      </c>
    </row>
    <row r="227" ht="20.1" customHeight="1" spans="1:6">
      <c r="A227" s="291" t="s">
        <v>805</v>
      </c>
      <c r="B227" s="288">
        <v>41119</v>
      </c>
      <c r="C227" s="289">
        <v>165</v>
      </c>
      <c r="D227" s="289">
        <v>101</v>
      </c>
      <c r="E227" s="286">
        <f t="shared" si="7"/>
        <v>64</v>
      </c>
      <c r="F227" s="286">
        <f t="shared" si="6"/>
        <v>0.633663366336634</v>
      </c>
    </row>
    <row r="228" ht="20.1" customHeight="1" spans="1:6">
      <c r="A228" s="291" t="s">
        <v>806</v>
      </c>
      <c r="B228" s="288">
        <v>30800</v>
      </c>
      <c r="C228" s="289">
        <v>79</v>
      </c>
      <c r="D228" s="289">
        <v>355</v>
      </c>
      <c r="E228" s="286">
        <f t="shared" si="7"/>
        <v>-276</v>
      </c>
      <c r="F228" s="286">
        <f t="shared" si="6"/>
        <v>-0.777464788732394</v>
      </c>
    </row>
    <row r="229" ht="20.1" customHeight="1" spans="1:6">
      <c r="A229" s="291" t="s">
        <v>807</v>
      </c>
      <c r="B229" s="288">
        <v>41</v>
      </c>
      <c r="C229" s="289">
        <v>0</v>
      </c>
      <c r="D229" s="289"/>
      <c r="E229" s="286">
        <f t="shared" si="7"/>
        <v>0</v>
      </c>
      <c r="F229" s="286" t="e">
        <f t="shared" si="6"/>
        <v>#DIV/0!</v>
      </c>
    </row>
    <row r="230" ht="20.1" customHeight="1" spans="1:6">
      <c r="A230" s="291" t="s">
        <v>814</v>
      </c>
      <c r="B230" s="288">
        <v>53</v>
      </c>
      <c r="C230" s="289">
        <v>16</v>
      </c>
      <c r="D230" s="289"/>
      <c r="E230" s="286">
        <f t="shared" si="7"/>
        <v>16</v>
      </c>
      <c r="F230" s="286" t="e">
        <f t="shared" si="6"/>
        <v>#DIV/0!</v>
      </c>
    </row>
    <row r="231" ht="20.1" customHeight="1" spans="1:6">
      <c r="A231" s="291" t="s">
        <v>934</v>
      </c>
      <c r="B231" s="288">
        <v>12576</v>
      </c>
      <c r="C231" s="289">
        <v>155</v>
      </c>
      <c r="D231" s="289">
        <v>26</v>
      </c>
      <c r="E231" s="286">
        <f t="shared" si="7"/>
        <v>129</v>
      </c>
      <c r="F231" s="286">
        <f t="shared" si="6"/>
        <v>4.96153846153846</v>
      </c>
    </row>
    <row r="232" ht="20.1" customHeight="1" spans="1:6">
      <c r="A232" s="290" t="s">
        <v>935</v>
      </c>
      <c r="B232" s="288">
        <v>69686</v>
      </c>
      <c r="C232" s="292">
        <f>SUM(C233:C237)</f>
        <v>148</v>
      </c>
      <c r="D232" s="292">
        <f>SUM(D233:D237)</f>
        <v>276</v>
      </c>
      <c r="E232" s="286">
        <f t="shared" si="7"/>
        <v>-128</v>
      </c>
      <c r="F232" s="286">
        <f t="shared" si="6"/>
        <v>-0.463768115942029</v>
      </c>
    </row>
    <row r="233" ht="20.1" customHeight="1" spans="1:6">
      <c r="A233" s="291" t="s">
        <v>805</v>
      </c>
      <c r="B233" s="288">
        <v>29314</v>
      </c>
      <c r="C233" s="289">
        <v>120</v>
      </c>
      <c r="D233" s="289">
        <v>191</v>
      </c>
      <c r="E233" s="286">
        <f t="shared" si="7"/>
        <v>-71</v>
      </c>
      <c r="F233" s="286">
        <f t="shared" si="6"/>
        <v>-0.371727748691099</v>
      </c>
    </row>
    <row r="234" ht="20.1" customHeight="1" spans="1:6">
      <c r="A234" s="291" t="s">
        <v>806</v>
      </c>
      <c r="B234" s="288">
        <v>26269</v>
      </c>
      <c r="C234" s="289">
        <v>26</v>
      </c>
      <c r="D234" s="289">
        <v>85</v>
      </c>
      <c r="E234" s="286">
        <f t="shared" si="7"/>
        <v>-59</v>
      </c>
      <c r="F234" s="286">
        <f t="shared" si="6"/>
        <v>-0.694117647058824</v>
      </c>
    </row>
    <row r="235" ht="20.1" customHeight="1" spans="1:6">
      <c r="A235" s="291" t="s">
        <v>807</v>
      </c>
      <c r="B235" s="288">
        <v>1</v>
      </c>
      <c r="C235" s="289">
        <v>0</v>
      </c>
      <c r="D235" s="289"/>
      <c r="E235" s="286">
        <f t="shared" si="7"/>
        <v>0</v>
      </c>
      <c r="F235" s="286" t="e">
        <f t="shared" si="6"/>
        <v>#DIV/0!</v>
      </c>
    </row>
    <row r="236" ht="20.1" customHeight="1" spans="1:6">
      <c r="A236" s="291" t="s">
        <v>814</v>
      </c>
      <c r="B236" s="288">
        <v>651</v>
      </c>
      <c r="C236" s="289"/>
      <c r="D236" s="289"/>
      <c r="E236" s="286">
        <f t="shared" si="7"/>
        <v>0</v>
      </c>
      <c r="F236" s="286" t="e">
        <f t="shared" si="6"/>
        <v>#DIV/0!</v>
      </c>
    </row>
    <row r="237" ht="20.1" customHeight="1" spans="1:6">
      <c r="A237" s="291" t="s">
        <v>936</v>
      </c>
      <c r="B237" s="288">
        <v>13451</v>
      </c>
      <c r="C237" s="289">
        <v>2</v>
      </c>
      <c r="D237" s="289"/>
      <c r="E237" s="286">
        <f t="shared" si="7"/>
        <v>2</v>
      </c>
      <c r="F237" s="286" t="e">
        <f t="shared" si="6"/>
        <v>#DIV/0!</v>
      </c>
    </row>
    <row r="238" ht="20.1" customHeight="1" spans="1:6">
      <c r="A238" s="290" t="s">
        <v>937</v>
      </c>
      <c r="B238" s="288">
        <v>23157</v>
      </c>
      <c r="C238" s="292">
        <f>SUM(C239:C243)</f>
        <v>111</v>
      </c>
      <c r="D238" s="292">
        <f>SUM(D239:D243)</f>
        <v>95</v>
      </c>
      <c r="E238" s="286">
        <f t="shared" si="7"/>
        <v>16</v>
      </c>
      <c r="F238" s="286">
        <f t="shared" si="6"/>
        <v>0.168421052631579</v>
      </c>
    </row>
    <row r="239" ht="20.1" customHeight="1" spans="1:6">
      <c r="A239" s="291" t="s">
        <v>805</v>
      </c>
      <c r="B239" s="288">
        <v>13863</v>
      </c>
      <c r="C239" s="289">
        <v>81</v>
      </c>
      <c r="D239" s="289">
        <v>55</v>
      </c>
      <c r="E239" s="286">
        <f t="shared" si="7"/>
        <v>26</v>
      </c>
      <c r="F239" s="286">
        <f t="shared" si="6"/>
        <v>0.472727272727273</v>
      </c>
    </row>
    <row r="240" ht="20.1" customHeight="1" spans="1:6">
      <c r="A240" s="291" t="s">
        <v>806</v>
      </c>
      <c r="B240" s="288">
        <v>7452</v>
      </c>
      <c r="C240" s="289">
        <v>26</v>
      </c>
      <c r="D240" s="289">
        <v>40</v>
      </c>
      <c r="E240" s="286">
        <f t="shared" si="7"/>
        <v>-14</v>
      </c>
      <c r="F240" s="286">
        <f t="shared" si="6"/>
        <v>-0.35</v>
      </c>
    </row>
    <row r="241" ht="20.1" customHeight="1" spans="1:6">
      <c r="A241" s="291" t="s">
        <v>807</v>
      </c>
      <c r="B241" s="288">
        <v>2</v>
      </c>
      <c r="C241" s="289">
        <v>0</v>
      </c>
      <c r="D241" s="289"/>
      <c r="E241" s="286">
        <f t="shared" si="7"/>
        <v>0</v>
      </c>
      <c r="F241" s="286" t="e">
        <f t="shared" si="6"/>
        <v>#DIV/0!</v>
      </c>
    </row>
    <row r="242" ht="20.1" customHeight="1" spans="1:6">
      <c r="A242" s="291" t="s">
        <v>814</v>
      </c>
      <c r="B242" s="288">
        <v>0</v>
      </c>
      <c r="C242" s="289">
        <v>0</v>
      </c>
      <c r="D242" s="289"/>
      <c r="E242" s="286">
        <f t="shared" si="7"/>
        <v>0</v>
      </c>
      <c r="F242" s="286" t="e">
        <f t="shared" si="6"/>
        <v>#DIV/0!</v>
      </c>
    </row>
    <row r="243" ht="20.1" customHeight="1" spans="1:6">
      <c r="A243" s="291" t="s">
        <v>938</v>
      </c>
      <c r="B243" s="288">
        <v>1840</v>
      </c>
      <c r="C243" s="289">
        <v>4</v>
      </c>
      <c r="D243" s="289"/>
      <c r="E243" s="286">
        <f t="shared" si="7"/>
        <v>4</v>
      </c>
      <c r="F243" s="286" t="e">
        <f t="shared" si="6"/>
        <v>#DIV/0!</v>
      </c>
    </row>
    <row r="244" ht="20.1" customHeight="1" spans="1:6">
      <c r="A244" s="290" t="s">
        <v>939</v>
      </c>
      <c r="B244" s="288">
        <v>1166</v>
      </c>
      <c r="C244" s="292">
        <f>SUM(C245:C249)</f>
        <v>0</v>
      </c>
      <c r="D244" s="292">
        <f>SUM(D245:D249)</f>
        <v>0</v>
      </c>
      <c r="E244" s="286">
        <f t="shared" si="7"/>
        <v>0</v>
      </c>
      <c r="F244" s="286" t="e">
        <f t="shared" si="6"/>
        <v>#DIV/0!</v>
      </c>
    </row>
    <row r="245" ht="20.1" customHeight="1" spans="1:6">
      <c r="A245" s="291" t="s">
        <v>805</v>
      </c>
      <c r="B245" s="288">
        <v>219</v>
      </c>
      <c r="C245" s="289"/>
      <c r="D245" s="289"/>
      <c r="E245" s="286">
        <f t="shared" si="7"/>
        <v>0</v>
      </c>
      <c r="F245" s="286" t="e">
        <f t="shared" si="6"/>
        <v>#DIV/0!</v>
      </c>
    </row>
    <row r="246" ht="20.1" customHeight="1" spans="1:6">
      <c r="A246" s="291" t="s">
        <v>806</v>
      </c>
      <c r="B246" s="288">
        <v>384</v>
      </c>
      <c r="C246" s="289"/>
      <c r="D246" s="289"/>
      <c r="E246" s="286">
        <f t="shared" si="7"/>
        <v>0</v>
      </c>
      <c r="F246" s="286" t="e">
        <f t="shared" si="6"/>
        <v>#DIV/0!</v>
      </c>
    </row>
    <row r="247" ht="20.1" customHeight="1" spans="1:6">
      <c r="A247" s="291" t="s">
        <v>807</v>
      </c>
      <c r="B247" s="288">
        <v>0</v>
      </c>
      <c r="C247" s="289"/>
      <c r="D247" s="289"/>
      <c r="E247" s="286">
        <f t="shared" si="7"/>
        <v>0</v>
      </c>
      <c r="F247" s="286" t="e">
        <f t="shared" si="6"/>
        <v>#DIV/0!</v>
      </c>
    </row>
    <row r="248" ht="20.1" customHeight="1" spans="1:6">
      <c r="A248" s="291" t="s">
        <v>814</v>
      </c>
      <c r="B248" s="288">
        <v>0</v>
      </c>
      <c r="C248" s="289"/>
      <c r="D248" s="289"/>
      <c r="E248" s="286">
        <f t="shared" si="7"/>
        <v>0</v>
      </c>
      <c r="F248" s="286" t="e">
        <f t="shared" si="6"/>
        <v>#DIV/0!</v>
      </c>
    </row>
    <row r="249" ht="20.1" customHeight="1" spans="1:6">
      <c r="A249" s="291" t="s">
        <v>940</v>
      </c>
      <c r="B249" s="288">
        <v>563</v>
      </c>
      <c r="C249" s="289"/>
      <c r="D249" s="289"/>
      <c r="E249" s="286">
        <f t="shared" si="7"/>
        <v>0</v>
      </c>
      <c r="F249" s="286" t="e">
        <f t="shared" si="6"/>
        <v>#DIV/0!</v>
      </c>
    </row>
    <row r="250" ht="20.1" customHeight="1" spans="1:6">
      <c r="A250" s="290" t="s">
        <v>941</v>
      </c>
      <c r="B250" s="288">
        <v>157273</v>
      </c>
      <c r="C250" s="292">
        <f>SUM(C251:C255)</f>
        <v>6</v>
      </c>
      <c r="D250" s="292">
        <f>SUM(D251:D255)</f>
        <v>308</v>
      </c>
      <c r="E250" s="286">
        <f t="shared" si="7"/>
        <v>-302</v>
      </c>
      <c r="F250" s="286">
        <f t="shared" si="6"/>
        <v>-0.980519480519481</v>
      </c>
    </row>
    <row r="251" ht="20.1" customHeight="1" spans="1:6">
      <c r="A251" s="291" t="s">
        <v>805</v>
      </c>
      <c r="B251" s="288">
        <v>39536</v>
      </c>
      <c r="C251" s="289"/>
      <c r="D251" s="289">
        <v>306</v>
      </c>
      <c r="E251" s="286">
        <f t="shared" si="7"/>
        <v>-306</v>
      </c>
      <c r="F251" s="286">
        <f t="shared" si="6"/>
        <v>-1</v>
      </c>
    </row>
    <row r="252" ht="20.1" customHeight="1" spans="1:6">
      <c r="A252" s="291" t="s">
        <v>806</v>
      </c>
      <c r="B252" s="288">
        <v>37914</v>
      </c>
      <c r="C252" s="289">
        <v>6</v>
      </c>
      <c r="D252" s="289">
        <v>2</v>
      </c>
      <c r="E252" s="286">
        <f t="shared" si="7"/>
        <v>4</v>
      </c>
      <c r="F252" s="286">
        <f t="shared" si="6"/>
        <v>2</v>
      </c>
    </row>
    <row r="253" ht="20.1" customHeight="1" spans="1:6">
      <c r="A253" s="291" t="s">
        <v>807</v>
      </c>
      <c r="B253" s="288">
        <v>586</v>
      </c>
      <c r="C253" s="289"/>
      <c r="D253" s="289"/>
      <c r="E253" s="286">
        <f t="shared" si="7"/>
        <v>0</v>
      </c>
      <c r="F253" s="286" t="e">
        <f t="shared" si="6"/>
        <v>#DIV/0!</v>
      </c>
    </row>
    <row r="254" ht="20.1" customHeight="1" spans="1:6">
      <c r="A254" s="291" t="s">
        <v>814</v>
      </c>
      <c r="B254" s="288">
        <v>1167</v>
      </c>
      <c r="C254" s="289"/>
      <c r="D254" s="289"/>
      <c r="E254" s="286">
        <f t="shared" si="7"/>
        <v>0</v>
      </c>
      <c r="F254" s="286" t="e">
        <f t="shared" si="6"/>
        <v>#DIV/0!</v>
      </c>
    </row>
    <row r="255" ht="20.1" customHeight="1" spans="1:6">
      <c r="A255" s="291" t="s">
        <v>942</v>
      </c>
      <c r="B255" s="288">
        <v>78070</v>
      </c>
      <c r="C255" s="289"/>
      <c r="D255" s="289"/>
      <c r="E255" s="286">
        <f t="shared" si="7"/>
        <v>0</v>
      </c>
      <c r="F255" s="286" t="e">
        <f t="shared" si="6"/>
        <v>#DIV/0!</v>
      </c>
    </row>
    <row r="256" ht="20.1" customHeight="1" spans="1:6">
      <c r="A256" s="290" t="s">
        <v>943</v>
      </c>
      <c r="B256" s="288">
        <v>1226354</v>
      </c>
      <c r="C256" s="292">
        <f>SUM(C257:C258)</f>
        <v>354</v>
      </c>
      <c r="D256" s="292">
        <f>SUM(D257:D258)</f>
        <v>41</v>
      </c>
      <c r="E256" s="286">
        <f t="shared" si="7"/>
        <v>313</v>
      </c>
      <c r="F256" s="286">
        <f t="shared" si="6"/>
        <v>7.63414634146341</v>
      </c>
    </row>
    <row r="257" ht="20.1" customHeight="1" spans="1:6">
      <c r="A257" s="291" t="s">
        <v>944</v>
      </c>
      <c r="B257" s="288">
        <v>926</v>
      </c>
      <c r="C257" s="289"/>
      <c r="D257" s="289"/>
      <c r="E257" s="286">
        <f t="shared" si="7"/>
        <v>0</v>
      </c>
      <c r="F257" s="286" t="e">
        <f t="shared" si="6"/>
        <v>#DIV/0!</v>
      </c>
    </row>
    <row r="258" ht="20.1" customHeight="1" spans="1:6">
      <c r="A258" s="294" t="s">
        <v>945</v>
      </c>
      <c r="B258" s="288">
        <v>1225428</v>
      </c>
      <c r="C258" s="289">
        <v>354</v>
      </c>
      <c r="D258" s="289">
        <v>41</v>
      </c>
      <c r="E258" s="286">
        <f t="shared" si="7"/>
        <v>313</v>
      </c>
      <c r="F258" s="286">
        <f t="shared" si="6"/>
        <v>7.63414634146341</v>
      </c>
    </row>
    <row r="259" ht="20.1" customHeight="1" spans="1:6">
      <c r="A259" s="295" t="s">
        <v>946</v>
      </c>
      <c r="B259" s="288">
        <v>0</v>
      </c>
      <c r="C259" s="289">
        <f>SUM(C260+C267+C270+C277+C283+C288+C290+C295)</f>
        <v>0</v>
      </c>
      <c r="D259" s="289">
        <f>SUM(D260+D267+D270+D277+D283+D288+D290+D295)</f>
        <v>0</v>
      </c>
      <c r="E259" s="286">
        <f t="shared" si="7"/>
        <v>0</v>
      </c>
      <c r="F259" s="286" t="e">
        <f t="shared" si="6"/>
        <v>#DIV/0!</v>
      </c>
    </row>
    <row r="260" ht="20.1" customHeight="1" spans="1:6">
      <c r="A260" s="295" t="s">
        <v>1887</v>
      </c>
      <c r="B260" s="288">
        <v>0</v>
      </c>
      <c r="C260" s="289">
        <f>SUM(C261:C266)</f>
        <v>0</v>
      </c>
      <c r="D260" s="289">
        <f>SUM(D261:D266)</f>
        <v>0</v>
      </c>
      <c r="E260" s="286">
        <f t="shared" si="7"/>
        <v>0</v>
      </c>
      <c r="F260" s="286" t="e">
        <f t="shared" si="6"/>
        <v>#DIV/0!</v>
      </c>
    </row>
    <row r="261" ht="20.1" customHeight="1" spans="1:6">
      <c r="A261" s="294" t="s">
        <v>805</v>
      </c>
      <c r="B261" s="288">
        <v>0</v>
      </c>
      <c r="C261" s="289">
        <v>0</v>
      </c>
      <c r="D261" s="289"/>
      <c r="E261" s="286">
        <f t="shared" si="7"/>
        <v>0</v>
      </c>
      <c r="F261" s="286" t="e">
        <f t="shared" si="6"/>
        <v>#DIV/0!</v>
      </c>
    </row>
    <row r="262" ht="20.1" customHeight="1" spans="1:6">
      <c r="A262" s="294" t="s">
        <v>806</v>
      </c>
      <c r="B262" s="288">
        <v>0</v>
      </c>
      <c r="C262" s="289">
        <v>0</v>
      </c>
      <c r="D262" s="289"/>
      <c r="E262" s="286">
        <f t="shared" si="7"/>
        <v>0</v>
      </c>
      <c r="F262" s="286" t="e">
        <f t="shared" si="6"/>
        <v>#DIV/0!</v>
      </c>
    </row>
    <row r="263" ht="20.1" customHeight="1" spans="1:6">
      <c r="A263" s="294" t="s">
        <v>807</v>
      </c>
      <c r="B263" s="288">
        <v>0</v>
      </c>
      <c r="C263" s="289">
        <v>0</v>
      </c>
      <c r="D263" s="289"/>
      <c r="E263" s="286">
        <f t="shared" si="7"/>
        <v>0</v>
      </c>
      <c r="F263" s="286" t="e">
        <f t="shared" ref="F263:F326" si="8">E263/D263</f>
        <v>#DIV/0!</v>
      </c>
    </row>
    <row r="264" ht="20.1" customHeight="1" spans="1:6">
      <c r="A264" s="294" t="s">
        <v>931</v>
      </c>
      <c r="B264" s="288">
        <v>0</v>
      </c>
      <c r="C264" s="289">
        <v>0</v>
      </c>
      <c r="D264" s="289"/>
      <c r="E264" s="286">
        <f t="shared" ref="E264:E327" si="9">C264-D264</f>
        <v>0</v>
      </c>
      <c r="F264" s="286" t="e">
        <f t="shared" si="8"/>
        <v>#DIV/0!</v>
      </c>
    </row>
    <row r="265" ht="20.1" customHeight="1" spans="1:6">
      <c r="A265" s="294" t="s">
        <v>814</v>
      </c>
      <c r="B265" s="288">
        <v>0</v>
      </c>
      <c r="C265" s="289">
        <v>0</v>
      </c>
      <c r="D265" s="289"/>
      <c r="E265" s="286">
        <f t="shared" si="9"/>
        <v>0</v>
      </c>
      <c r="F265" s="286" t="e">
        <f t="shared" si="8"/>
        <v>#DIV/0!</v>
      </c>
    </row>
    <row r="266" ht="20.1" customHeight="1" spans="1:6">
      <c r="A266" s="294" t="s">
        <v>948</v>
      </c>
      <c r="B266" s="288">
        <v>0</v>
      </c>
      <c r="C266" s="289">
        <v>0</v>
      </c>
      <c r="D266" s="289"/>
      <c r="E266" s="286">
        <f t="shared" si="9"/>
        <v>0</v>
      </c>
      <c r="F266" s="286" t="e">
        <f t="shared" si="8"/>
        <v>#DIV/0!</v>
      </c>
    </row>
    <row r="267" ht="20.1" customHeight="1" spans="1:6">
      <c r="A267" s="295" t="s">
        <v>949</v>
      </c>
      <c r="B267" s="288">
        <v>0</v>
      </c>
      <c r="C267" s="289">
        <f>SUM(C268:C269)</f>
        <v>0</v>
      </c>
      <c r="D267" s="289">
        <f>SUM(D268:D269)</f>
        <v>0</v>
      </c>
      <c r="E267" s="286">
        <f t="shared" si="9"/>
        <v>0</v>
      </c>
      <c r="F267" s="286" t="e">
        <f t="shared" si="8"/>
        <v>#DIV/0!</v>
      </c>
    </row>
    <row r="268" ht="20.1" customHeight="1" spans="1:6">
      <c r="A268" s="294" t="s">
        <v>950</v>
      </c>
      <c r="B268" s="288">
        <v>0</v>
      </c>
      <c r="C268" s="289">
        <v>0</v>
      </c>
      <c r="D268" s="289"/>
      <c r="E268" s="286">
        <f t="shared" si="9"/>
        <v>0</v>
      </c>
      <c r="F268" s="286" t="e">
        <f t="shared" si="8"/>
        <v>#DIV/0!</v>
      </c>
    </row>
    <row r="269" ht="20.1" customHeight="1" spans="1:6">
      <c r="A269" s="294" t="s">
        <v>951</v>
      </c>
      <c r="B269" s="288">
        <v>0</v>
      </c>
      <c r="C269" s="289">
        <v>0</v>
      </c>
      <c r="D269" s="289"/>
      <c r="E269" s="286">
        <f t="shared" si="9"/>
        <v>0</v>
      </c>
      <c r="F269" s="286" t="e">
        <f t="shared" si="8"/>
        <v>#DIV/0!</v>
      </c>
    </row>
    <row r="270" ht="20.1" customHeight="1" spans="1:6">
      <c r="A270" s="295" t="s">
        <v>952</v>
      </c>
      <c r="B270" s="288">
        <v>0</v>
      </c>
      <c r="C270" s="289">
        <f>SUM(C271:C276)</f>
        <v>0</v>
      </c>
      <c r="D270" s="289">
        <f>SUM(D271:D276)</f>
        <v>0</v>
      </c>
      <c r="E270" s="286">
        <f t="shared" si="9"/>
        <v>0</v>
      </c>
      <c r="F270" s="286" t="e">
        <f t="shared" si="8"/>
        <v>#DIV/0!</v>
      </c>
    </row>
    <row r="271" ht="20.1" customHeight="1" spans="1:6">
      <c r="A271" s="294" t="s">
        <v>953</v>
      </c>
      <c r="B271" s="288">
        <v>0</v>
      </c>
      <c r="C271" s="289">
        <v>0</v>
      </c>
      <c r="D271" s="289"/>
      <c r="E271" s="286">
        <f t="shared" si="9"/>
        <v>0</v>
      </c>
      <c r="F271" s="286" t="e">
        <f t="shared" si="8"/>
        <v>#DIV/0!</v>
      </c>
    </row>
    <row r="272" ht="20.1" customHeight="1" spans="1:6">
      <c r="A272" s="294" t="s">
        <v>954</v>
      </c>
      <c r="B272" s="288">
        <v>0</v>
      </c>
      <c r="C272" s="289">
        <v>0</v>
      </c>
      <c r="D272" s="289"/>
      <c r="E272" s="286">
        <f t="shared" si="9"/>
        <v>0</v>
      </c>
      <c r="F272" s="286" t="e">
        <f t="shared" si="8"/>
        <v>#DIV/0!</v>
      </c>
    </row>
    <row r="273" ht="20.1" customHeight="1" spans="1:6">
      <c r="A273" s="294" t="s">
        <v>955</v>
      </c>
      <c r="B273" s="288">
        <v>0</v>
      </c>
      <c r="C273" s="289">
        <v>0</v>
      </c>
      <c r="D273" s="289"/>
      <c r="E273" s="286">
        <f t="shared" si="9"/>
        <v>0</v>
      </c>
      <c r="F273" s="286" t="e">
        <f t="shared" si="8"/>
        <v>#DIV/0!</v>
      </c>
    </row>
    <row r="274" ht="20.1" customHeight="1" spans="1:6">
      <c r="A274" s="294" t="s">
        <v>956</v>
      </c>
      <c r="B274" s="288">
        <v>0</v>
      </c>
      <c r="C274" s="289">
        <v>0</v>
      </c>
      <c r="D274" s="289"/>
      <c r="E274" s="286">
        <f t="shared" si="9"/>
        <v>0</v>
      </c>
      <c r="F274" s="286" t="e">
        <f t="shared" si="8"/>
        <v>#DIV/0!</v>
      </c>
    </row>
    <row r="275" ht="20.1" customHeight="1" spans="1:6">
      <c r="A275" s="294" t="s">
        <v>957</v>
      </c>
      <c r="B275" s="288">
        <v>0</v>
      </c>
      <c r="C275" s="289">
        <v>0</v>
      </c>
      <c r="D275" s="289"/>
      <c r="E275" s="286">
        <f t="shared" si="9"/>
        <v>0</v>
      </c>
      <c r="F275" s="286" t="e">
        <f t="shared" si="8"/>
        <v>#DIV/0!</v>
      </c>
    </row>
    <row r="276" ht="20.1" customHeight="1" spans="1:6">
      <c r="A276" s="294" t="s">
        <v>958</v>
      </c>
      <c r="B276" s="288">
        <v>0</v>
      </c>
      <c r="C276" s="289">
        <v>0</v>
      </c>
      <c r="D276" s="289"/>
      <c r="E276" s="286">
        <f t="shared" si="9"/>
        <v>0</v>
      </c>
      <c r="F276" s="286" t="e">
        <f t="shared" si="8"/>
        <v>#DIV/0!</v>
      </c>
    </row>
    <row r="277" ht="20.1" customHeight="1" spans="1:6">
      <c r="A277" s="295" t="s">
        <v>959</v>
      </c>
      <c r="B277" s="288">
        <v>0</v>
      </c>
      <c r="C277" s="289">
        <f>SUM(C278:C282)</f>
        <v>0</v>
      </c>
      <c r="D277" s="289">
        <f>SUM(D278:D282)</f>
        <v>0</v>
      </c>
      <c r="E277" s="286">
        <f t="shared" si="9"/>
        <v>0</v>
      </c>
      <c r="F277" s="286" t="e">
        <f t="shared" si="8"/>
        <v>#DIV/0!</v>
      </c>
    </row>
    <row r="278" ht="20.1" customHeight="1" spans="1:6">
      <c r="A278" s="294" t="s">
        <v>960</v>
      </c>
      <c r="B278" s="288">
        <v>0</v>
      </c>
      <c r="C278" s="289">
        <v>0</v>
      </c>
      <c r="D278" s="289"/>
      <c r="E278" s="286">
        <f t="shared" si="9"/>
        <v>0</v>
      </c>
      <c r="F278" s="286" t="e">
        <f t="shared" si="8"/>
        <v>#DIV/0!</v>
      </c>
    </row>
    <row r="279" ht="20.1" customHeight="1" spans="1:6">
      <c r="A279" s="294" t="s">
        <v>961</v>
      </c>
      <c r="B279" s="288">
        <v>0</v>
      </c>
      <c r="C279" s="289">
        <v>0</v>
      </c>
      <c r="D279" s="289"/>
      <c r="E279" s="286">
        <f t="shared" si="9"/>
        <v>0</v>
      </c>
      <c r="F279" s="286" t="e">
        <f t="shared" si="8"/>
        <v>#DIV/0!</v>
      </c>
    </row>
    <row r="280" ht="20.1" customHeight="1" spans="1:6">
      <c r="A280" s="294" t="s">
        <v>962</v>
      </c>
      <c r="B280" s="288">
        <v>0</v>
      </c>
      <c r="C280" s="289">
        <v>0</v>
      </c>
      <c r="D280" s="289"/>
      <c r="E280" s="286">
        <f t="shared" si="9"/>
        <v>0</v>
      </c>
      <c r="F280" s="286" t="e">
        <f t="shared" si="8"/>
        <v>#DIV/0!</v>
      </c>
    </row>
    <row r="281" ht="20.1" customHeight="1" spans="1:6">
      <c r="A281" s="294" t="s">
        <v>963</v>
      </c>
      <c r="B281" s="288">
        <v>0</v>
      </c>
      <c r="C281" s="289">
        <v>0</v>
      </c>
      <c r="D281" s="289"/>
      <c r="E281" s="286">
        <f t="shared" si="9"/>
        <v>0</v>
      </c>
      <c r="F281" s="286" t="e">
        <f t="shared" si="8"/>
        <v>#DIV/0!</v>
      </c>
    </row>
    <row r="282" ht="20.1" customHeight="1" spans="1:6">
      <c r="A282" s="294" t="s">
        <v>964</v>
      </c>
      <c r="B282" s="288">
        <v>0</v>
      </c>
      <c r="C282" s="289">
        <v>0</v>
      </c>
      <c r="D282" s="289"/>
      <c r="E282" s="286">
        <f t="shared" si="9"/>
        <v>0</v>
      </c>
      <c r="F282" s="286" t="e">
        <f t="shared" si="8"/>
        <v>#DIV/0!</v>
      </c>
    </row>
    <row r="283" ht="20.1" customHeight="1" spans="1:6">
      <c r="A283" s="295" t="s">
        <v>965</v>
      </c>
      <c r="B283" s="288">
        <v>0</v>
      </c>
      <c r="C283" s="289">
        <f>SUM(C284:C287)</f>
        <v>0</v>
      </c>
      <c r="D283" s="289">
        <f>SUM(D284:D287)</f>
        <v>0</v>
      </c>
      <c r="E283" s="286">
        <f t="shared" si="9"/>
        <v>0</v>
      </c>
      <c r="F283" s="286" t="e">
        <f t="shared" si="8"/>
        <v>#DIV/0!</v>
      </c>
    </row>
    <row r="284" ht="20.1" customHeight="1" spans="1:6">
      <c r="A284" s="294" t="s">
        <v>966</v>
      </c>
      <c r="B284" s="288">
        <v>0</v>
      </c>
      <c r="C284" s="289">
        <v>0</v>
      </c>
      <c r="D284" s="289"/>
      <c r="E284" s="286">
        <f t="shared" si="9"/>
        <v>0</v>
      </c>
      <c r="F284" s="286" t="e">
        <f t="shared" si="8"/>
        <v>#DIV/0!</v>
      </c>
    </row>
    <row r="285" ht="20.1" customHeight="1" spans="1:6">
      <c r="A285" s="294" t="s">
        <v>967</v>
      </c>
      <c r="B285" s="288">
        <v>0</v>
      </c>
      <c r="C285" s="289">
        <v>0</v>
      </c>
      <c r="D285" s="289"/>
      <c r="E285" s="286">
        <f t="shared" si="9"/>
        <v>0</v>
      </c>
      <c r="F285" s="286" t="e">
        <f t="shared" si="8"/>
        <v>#DIV/0!</v>
      </c>
    </row>
    <row r="286" ht="20.1" customHeight="1" spans="1:6">
      <c r="A286" s="294" t="s">
        <v>968</v>
      </c>
      <c r="B286" s="288">
        <v>0</v>
      </c>
      <c r="C286" s="289">
        <v>0</v>
      </c>
      <c r="D286" s="289"/>
      <c r="E286" s="286">
        <f t="shared" si="9"/>
        <v>0</v>
      </c>
      <c r="F286" s="286" t="e">
        <f t="shared" si="8"/>
        <v>#DIV/0!</v>
      </c>
    </row>
    <row r="287" ht="20.1" customHeight="1" spans="1:6">
      <c r="A287" s="294" t="s">
        <v>969</v>
      </c>
      <c r="B287" s="288">
        <v>0</v>
      </c>
      <c r="C287" s="289">
        <v>0</v>
      </c>
      <c r="D287" s="289"/>
      <c r="E287" s="286">
        <f t="shared" si="9"/>
        <v>0</v>
      </c>
      <c r="F287" s="286" t="e">
        <f t="shared" si="8"/>
        <v>#DIV/0!</v>
      </c>
    </row>
    <row r="288" ht="20.1" customHeight="1" spans="1:6">
      <c r="A288" s="295" t="s">
        <v>970</v>
      </c>
      <c r="B288" s="288">
        <v>0</v>
      </c>
      <c r="C288" s="289">
        <f>SUM(C289)</f>
        <v>0</v>
      </c>
      <c r="D288" s="289">
        <f>SUM(D289)</f>
        <v>0</v>
      </c>
      <c r="E288" s="286">
        <f t="shared" si="9"/>
        <v>0</v>
      </c>
      <c r="F288" s="286" t="e">
        <f t="shared" si="8"/>
        <v>#DIV/0!</v>
      </c>
    </row>
    <row r="289" ht="20.1" customHeight="1" spans="1:6">
      <c r="A289" s="294" t="s">
        <v>971</v>
      </c>
      <c r="B289" s="288">
        <v>0</v>
      </c>
      <c r="C289" s="289">
        <v>0</v>
      </c>
      <c r="D289" s="289"/>
      <c r="E289" s="286">
        <f t="shared" si="9"/>
        <v>0</v>
      </c>
      <c r="F289" s="286" t="e">
        <f t="shared" si="8"/>
        <v>#DIV/0!</v>
      </c>
    </row>
    <row r="290" ht="20.1" customHeight="1" spans="1:6">
      <c r="A290" s="295" t="s">
        <v>972</v>
      </c>
      <c r="B290" s="288">
        <v>0</v>
      </c>
      <c r="C290" s="289">
        <f>SUM(C291:C294)</f>
        <v>0</v>
      </c>
      <c r="D290" s="289">
        <f>SUM(D291:D294)</f>
        <v>0</v>
      </c>
      <c r="E290" s="286">
        <f t="shared" si="9"/>
        <v>0</v>
      </c>
      <c r="F290" s="286" t="e">
        <f t="shared" si="8"/>
        <v>#DIV/0!</v>
      </c>
    </row>
    <row r="291" ht="20.1" customHeight="1" spans="1:6">
      <c r="A291" s="294" t="s">
        <v>973</v>
      </c>
      <c r="B291" s="288">
        <v>0</v>
      </c>
      <c r="C291" s="289">
        <v>0</v>
      </c>
      <c r="D291" s="289"/>
      <c r="E291" s="286">
        <f t="shared" si="9"/>
        <v>0</v>
      </c>
      <c r="F291" s="286" t="e">
        <f t="shared" si="8"/>
        <v>#DIV/0!</v>
      </c>
    </row>
    <row r="292" ht="20.1" customHeight="1" spans="1:6">
      <c r="A292" s="294" t="s">
        <v>974</v>
      </c>
      <c r="B292" s="288">
        <v>0</v>
      </c>
      <c r="C292" s="289">
        <v>0</v>
      </c>
      <c r="D292" s="289"/>
      <c r="E292" s="286">
        <f t="shared" si="9"/>
        <v>0</v>
      </c>
      <c r="F292" s="286" t="e">
        <f t="shared" si="8"/>
        <v>#DIV/0!</v>
      </c>
    </row>
    <row r="293" ht="20.1" customHeight="1" spans="1:6">
      <c r="A293" s="294" t="s">
        <v>975</v>
      </c>
      <c r="B293" s="288">
        <v>0</v>
      </c>
      <c r="C293" s="289">
        <v>0</v>
      </c>
      <c r="D293" s="289"/>
      <c r="E293" s="286">
        <f t="shared" si="9"/>
        <v>0</v>
      </c>
      <c r="F293" s="286" t="e">
        <f t="shared" si="8"/>
        <v>#DIV/0!</v>
      </c>
    </row>
    <row r="294" ht="20.1" customHeight="1" spans="1:6">
      <c r="A294" s="294" t="s">
        <v>976</v>
      </c>
      <c r="B294" s="288">
        <v>0</v>
      </c>
      <c r="C294" s="289">
        <v>0</v>
      </c>
      <c r="D294" s="289"/>
      <c r="E294" s="286">
        <f t="shared" si="9"/>
        <v>0</v>
      </c>
      <c r="F294" s="286" t="e">
        <f t="shared" si="8"/>
        <v>#DIV/0!</v>
      </c>
    </row>
    <row r="295" ht="20.1" customHeight="1" spans="1:6">
      <c r="A295" s="295" t="s">
        <v>977</v>
      </c>
      <c r="B295" s="288">
        <v>0</v>
      </c>
      <c r="C295" s="289">
        <f t="shared" ref="C295:C300" si="10">SUM(C296)</f>
        <v>0</v>
      </c>
      <c r="D295" s="289">
        <f t="shared" ref="D295:D300" si="11">SUM(D296)</f>
        <v>0</v>
      </c>
      <c r="E295" s="286">
        <f t="shared" si="9"/>
        <v>0</v>
      </c>
      <c r="F295" s="286" t="e">
        <f t="shared" si="8"/>
        <v>#DIV/0!</v>
      </c>
    </row>
    <row r="296" ht="20.1" customHeight="1" spans="1:6">
      <c r="A296" s="294" t="s">
        <v>978</v>
      </c>
      <c r="B296" s="288">
        <v>0</v>
      </c>
      <c r="C296" s="289">
        <v>0</v>
      </c>
      <c r="D296" s="289"/>
      <c r="E296" s="286">
        <f t="shared" si="9"/>
        <v>0</v>
      </c>
      <c r="F296" s="286" t="e">
        <f t="shared" si="8"/>
        <v>#DIV/0!</v>
      </c>
    </row>
    <row r="297" ht="19.5" customHeight="1" spans="1:6">
      <c r="A297" s="295" t="s">
        <v>979</v>
      </c>
      <c r="B297" s="288">
        <v>130485</v>
      </c>
      <c r="C297" s="289">
        <f>SUM(C298+C300+C302+C304+C313)</f>
        <v>266</v>
      </c>
      <c r="D297" s="289">
        <f>SUM(D298+D300+D302+D304+D313)</f>
        <v>236</v>
      </c>
      <c r="E297" s="286">
        <f t="shared" si="9"/>
        <v>30</v>
      </c>
      <c r="F297" s="286">
        <f t="shared" si="8"/>
        <v>0.127118644067797</v>
      </c>
    </row>
    <row r="298" ht="20.1" customHeight="1" spans="1:6">
      <c r="A298" s="295" t="s">
        <v>1888</v>
      </c>
      <c r="B298" s="288">
        <v>0</v>
      </c>
      <c r="C298" s="289">
        <f t="shared" si="10"/>
        <v>0</v>
      </c>
      <c r="D298" s="289">
        <f t="shared" si="11"/>
        <v>0</v>
      </c>
      <c r="E298" s="286">
        <f t="shared" si="9"/>
        <v>0</v>
      </c>
      <c r="F298" s="286" t="e">
        <f t="shared" si="8"/>
        <v>#DIV/0!</v>
      </c>
    </row>
    <row r="299" ht="20.1" customHeight="1" spans="1:6">
      <c r="A299" s="294" t="s">
        <v>981</v>
      </c>
      <c r="B299" s="288">
        <v>0</v>
      </c>
      <c r="C299" s="289">
        <v>0</v>
      </c>
      <c r="D299" s="289"/>
      <c r="E299" s="286">
        <f t="shared" si="9"/>
        <v>0</v>
      </c>
      <c r="F299" s="286" t="e">
        <f t="shared" si="8"/>
        <v>#DIV/0!</v>
      </c>
    </row>
    <row r="300" ht="20.1" customHeight="1" spans="1:6">
      <c r="A300" s="295" t="s">
        <v>982</v>
      </c>
      <c r="B300" s="288">
        <v>0</v>
      </c>
      <c r="C300" s="289">
        <f t="shared" si="10"/>
        <v>0</v>
      </c>
      <c r="D300" s="289">
        <f t="shared" si="11"/>
        <v>0</v>
      </c>
      <c r="E300" s="286">
        <f t="shared" si="9"/>
        <v>0</v>
      </c>
      <c r="F300" s="286" t="e">
        <f t="shared" si="8"/>
        <v>#DIV/0!</v>
      </c>
    </row>
    <row r="301" ht="20.1" customHeight="1" spans="1:6">
      <c r="A301" s="294" t="s">
        <v>983</v>
      </c>
      <c r="B301" s="288">
        <v>0</v>
      </c>
      <c r="C301" s="289">
        <v>0</v>
      </c>
      <c r="D301" s="289"/>
      <c r="E301" s="286">
        <f t="shared" si="9"/>
        <v>0</v>
      </c>
      <c r="F301" s="286" t="e">
        <f t="shared" si="8"/>
        <v>#DIV/0!</v>
      </c>
    </row>
    <row r="302" ht="20.1" customHeight="1" spans="1:6">
      <c r="A302" s="295" t="s">
        <v>984</v>
      </c>
      <c r="B302" s="288">
        <v>0</v>
      </c>
      <c r="C302" s="289">
        <f>SUM(C303)</f>
        <v>0</v>
      </c>
      <c r="D302" s="289">
        <f>SUM(D303)</f>
        <v>0</v>
      </c>
      <c r="E302" s="286">
        <f t="shared" si="9"/>
        <v>0</v>
      </c>
      <c r="F302" s="286" t="e">
        <f t="shared" si="8"/>
        <v>#DIV/0!</v>
      </c>
    </row>
    <row r="303" ht="20.1" customHeight="1" spans="1:6">
      <c r="A303" s="294" t="s">
        <v>985</v>
      </c>
      <c r="B303" s="288">
        <v>0</v>
      </c>
      <c r="C303" s="289">
        <v>0</v>
      </c>
      <c r="D303" s="289"/>
      <c r="E303" s="286">
        <f t="shared" si="9"/>
        <v>0</v>
      </c>
      <c r="F303" s="286" t="e">
        <f t="shared" si="8"/>
        <v>#DIV/0!</v>
      </c>
    </row>
    <row r="304" ht="20.1" customHeight="1" spans="1:6">
      <c r="A304" s="295" t="s">
        <v>986</v>
      </c>
      <c r="B304" s="288">
        <v>109049</v>
      </c>
      <c r="C304" s="289">
        <f>SUM(C305:C312)</f>
        <v>266</v>
      </c>
      <c r="D304" s="289">
        <f>SUM(D305:D312)</f>
        <v>234</v>
      </c>
      <c r="E304" s="286">
        <f t="shared" si="9"/>
        <v>32</v>
      </c>
      <c r="F304" s="286">
        <f t="shared" si="8"/>
        <v>0.136752136752137</v>
      </c>
    </row>
    <row r="305" ht="20.1" customHeight="1" spans="1:6">
      <c r="A305" s="294" t="s">
        <v>987</v>
      </c>
      <c r="B305" s="288">
        <v>2860</v>
      </c>
      <c r="C305" s="289">
        <v>30</v>
      </c>
      <c r="D305" s="289"/>
      <c r="E305" s="286">
        <f t="shared" si="9"/>
        <v>30</v>
      </c>
      <c r="F305" s="286" t="e">
        <f t="shared" si="8"/>
        <v>#DIV/0!</v>
      </c>
    </row>
    <row r="306" ht="20.1" customHeight="1" spans="1:6">
      <c r="A306" s="294" t="s">
        <v>988</v>
      </c>
      <c r="B306" s="288">
        <v>480</v>
      </c>
      <c r="C306" s="289"/>
      <c r="D306" s="289"/>
      <c r="E306" s="286">
        <f t="shared" si="9"/>
        <v>0</v>
      </c>
      <c r="F306" s="286" t="e">
        <f t="shared" si="8"/>
        <v>#DIV/0!</v>
      </c>
    </row>
    <row r="307" ht="20.1" customHeight="1" spans="1:6">
      <c r="A307" s="294" t="s">
        <v>989</v>
      </c>
      <c r="B307" s="288">
        <v>68902</v>
      </c>
      <c r="C307" s="289">
        <v>100</v>
      </c>
      <c r="D307" s="289">
        <v>3</v>
      </c>
      <c r="E307" s="286">
        <f t="shared" si="9"/>
        <v>97</v>
      </c>
      <c r="F307" s="286">
        <f t="shared" si="8"/>
        <v>32.3333333333333</v>
      </c>
    </row>
    <row r="308" ht="20.1" customHeight="1" spans="1:6">
      <c r="A308" s="294" t="s">
        <v>990</v>
      </c>
      <c r="B308" s="288">
        <v>676</v>
      </c>
      <c r="C308" s="289"/>
      <c r="D308" s="289"/>
      <c r="E308" s="286">
        <f t="shared" si="9"/>
        <v>0</v>
      </c>
      <c r="F308" s="286" t="e">
        <f t="shared" si="8"/>
        <v>#DIV/0!</v>
      </c>
    </row>
    <row r="309" ht="20.1" customHeight="1" spans="1:6">
      <c r="A309" s="294" t="s">
        <v>991</v>
      </c>
      <c r="B309" s="288">
        <v>2820</v>
      </c>
      <c r="C309" s="289">
        <v>10</v>
      </c>
      <c r="D309" s="289"/>
      <c r="E309" s="286">
        <f t="shared" si="9"/>
        <v>10</v>
      </c>
      <c r="F309" s="286" t="e">
        <f t="shared" si="8"/>
        <v>#DIV/0!</v>
      </c>
    </row>
    <row r="310" ht="20.1" customHeight="1" spans="1:6">
      <c r="A310" s="294" t="s">
        <v>992</v>
      </c>
      <c r="B310" s="288">
        <v>10129</v>
      </c>
      <c r="C310" s="289">
        <v>29</v>
      </c>
      <c r="D310" s="289">
        <v>153</v>
      </c>
      <c r="E310" s="286">
        <f t="shared" si="9"/>
        <v>-124</v>
      </c>
      <c r="F310" s="286">
        <f t="shared" si="8"/>
        <v>-0.810457516339869</v>
      </c>
    </row>
    <row r="311" ht="20.1" customHeight="1" spans="1:6">
      <c r="A311" s="294" t="s">
        <v>993</v>
      </c>
      <c r="B311" s="288">
        <v>18811</v>
      </c>
      <c r="C311" s="289"/>
      <c r="D311" s="289">
        <v>2</v>
      </c>
      <c r="E311" s="286">
        <f t="shared" si="9"/>
        <v>-2</v>
      </c>
      <c r="F311" s="286">
        <f t="shared" si="8"/>
        <v>-1</v>
      </c>
    </row>
    <row r="312" ht="20.1" customHeight="1" spans="1:6">
      <c r="A312" s="294" t="s">
        <v>994</v>
      </c>
      <c r="B312" s="288">
        <v>4371</v>
      </c>
      <c r="C312" s="289">
        <v>97</v>
      </c>
      <c r="D312" s="289">
        <v>76</v>
      </c>
      <c r="E312" s="286">
        <f t="shared" si="9"/>
        <v>21</v>
      </c>
      <c r="F312" s="286">
        <f t="shared" si="8"/>
        <v>0.276315789473684</v>
      </c>
    </row>
    <row r="313" ht="20.1" customHeight="1" spans="1:6">
      <c r="A313" s="295" t="s">
        <v>995</v>
      </c>
      <c r="B313" s="288">
        <v>21436</v>
      </c>
      <c r="C313" s="289">
        <f>SUM(C314)</f>
        <v>0</v>
      </c>
      <c r="D313" s="289">
        <f>SUM(D314)</f>
        <v>2</v>
      </c>
      <c r="E313" s="286">
        <f t="shared" si="9"/>
        <v>-2</v>
      </c>
      <c r="F313" s="286">
        <f t="shared" si="8"/>
        <v>-1</v>
      </c>
    </row>
    <row r="314" ht="20.1" customHeight="1" spans="1:6">
      <c r="A314" s="294" t="s">
        <v>996</v>
      </c>
      <c r="B314" s="288">
        <v>21436</v>
      </c>
      <c r="C314" s="289"/>
      <c r="D314" s="289">
        <v>2</v>
      </c>
      <c r="E314" s="286">
        <f t="shared" si="9"/>
        <v>-2</v>
      </c>
      <c r="F314" s="286">
        <f t="shared" si="8"/>
        <v>-1</v>
      </c>
    </row>
    <row r="315" ht="20.1" customHeight="1" spans="1:6">
      <c r="A315" s="295" t="s">
        <v>997</v>
      </c>
      <c r="B315" s="288">
        <v>2461088</v>
      </c>
      <c r="C315" s="289">
        <f>SUM(C316+C326+C348+C355+C367+C376+C388+C397+C406+C414+C422)</f>
        <v>5637</v>
      </c>
      <c r="D315" s="289">
        <f>SUM(D316+D326+D348+D355+D367+D376+D388+D397+D406+D414+D422)</f>
        <v>5195</v>
      </c>
      <c r="E315" s="286">
        <f t="shared" si="9"/>
        <v>442</v>
      </c>
      <c r="F315" s="286">
        <f t="shared" si="8"/>
        <v>0.0850818094321463</v>
      </c>
    </row>
    <row r="316" ht="20.1" customHeight="1" spans="1:6">
      <c r="A316" s="295" t="s">
        <v>998</v>
      </c>
      <c r="B316" s="288">
        <v>134247</v>
      </c>
      <c r="C316" s="289">
        <f>SUM(C317:C325)</f>
        <v>205</v>
      </c>
      <c r="D316" s="289">
        <f>SUM(D317:D325)</f>
        <v>150</v>
      </c>
      <c r="E316" s="286">
        <f t="shared" si="9"/>
        <v>55</v>
      </c>
      <c r="F316" s="286">
        <f t="shared" si="8"/>
        <v>0.366666666666667</v>
      </c>
    </row>
    <row r="317" ht="20.1" customHeight="1" spans="1:6">
      <c r="A317" s="294" t="s">
        <v>999</v>
      </c>
      <c r="B317" s="288">
        <v>26520</v>
      </c>
      <c r="C317" s="289"/>
      <c r="D317" s="289"/>
      <c r="E317" s="286">
        <f t="shared" si="9"/>
        <v>0</v>
      </c>
      <c r="F317" s="286" t="e">
        <f t="shared" si="8"/>
        <v>#DIV/0!</v>
      </c>
    </row>
    <row r="318" ht="20.1" customHeight="1" spans="1:6">
      <c r="A318" s="294" t="s">
        <v>1000</v>
      </c>
      <c r="B318" s="288">
        <v>2342</v>
      </c>
      <c r="C318" s="289"/>
      <c r="D318" s="289"/>
      <c r="E318" s="286">
        <f t="shared" si="9"/>
        <v>0</v>
      </c>
      <c r="F318" s="286" t="e">
        <f t="shared" si="8"/>
        <v>#DIV/0!</v>
      </c>
    </row>
    <row r="319" ht="20.1" customHeight="1" spans="1:6">
      <c r="A319" s="294" t="s">
        <v>1001</v>
      </c>
      <c r="B319" s="288">
        <v>92156</v>
      </c>
      <c r="C319" s="289">
        <v>168</v>
      </c>
      <c r="D319" s="289">
        <v>122</v>
      </c>
      <c r="E319" s="286">
        <f t="shared" si="9"/>
        <v>46</v>
      </c>
      <c r="F319" s="286">
        <f t="shared" si="8"/>
        <v>0.377049180327869</v>
      </c>
    </row>
    <row r="320" ht="20.1" customHeight="1" spans="1:6">
      <c r="A320" s="294" t="s">
        <v>1002</v>
      </c>
      <c r="B320" s="288">
        <v>5144</v>
      </c>
      <c r="C320" s="289"/>
      <c r="D320" s="289"/>
      <c r="E320" s="286">
        <f t="shared" si="9"/>
        <v>0</v>
      </c>
      <c r="F320" s="286" t="e">
        <f t="shared" si="8"/>
        <v>#DIV/0!</v>
      </c>
    </row>
    <row r="321" ht="20.1" customHeight="1" spans="1:6">
      <c r="A321" s="294" t="s">
        <v>1003</v>
      </c>
      <c r="B321" s="288">
        <v>106</v>
      </c>
      <c r="C321" s="289"/>
      <c r="D321" s="289"/>
      <c r="E321" s="286">
        <f t="shared" si="9"/>
        <v>0</v>
      </c>
      <c r="F321" s="286" t="e">
        <f t="shared" si="8"/>
        <v>#DIV/0!</v>
      </c>
    </row>
    <row r="322" ht="20.1" customHeight="1" spans="1:6">
      <c r="A322" s="294" t="s">
        <v>1004</v>
      </c>
      <c r="B322" s="288">
        <v>0</v>
      </c>
      <c r="C322" s="289"/>
      <c r="D322" s="289"/>
      <c r="E322" s="286">
        <f t="shared" si="9"/>
        <v>0</v>
      </c>
      <c r="F322" s="286" t="e">
        <f t="shared" si="8"/>
        <v>#DIV/0!</v>
      </c>
    </row>
    <row r="323" ht="20.1" customHeight="1" spans="1:6">
      <c r="A323" s="294" t="s">
        <v>1005</v>
      </c>
      <c r="B323" s="288">
        <v>7</v>
      </c>
      <c r="C323" s="289"/>
      <c r="D323" s="289"/>
      <c r="E323" s="286">
        <f t="shared" si="9"/>
        <v>0</v>
      </c>
      <c r="F323" s="286" t="e">
        <f t="shared" si="8"/>
        <v>#DIV/0!</v>
      </c>
    </row>
    <row r="324" ht="20.1" customHeight="1" spans="1:6">
      <c r="A324" s="294" t="s">
        <v>1006</v>
      </c>
      <c r="B324" s="288">
        <v>1214</v>
      </c>
      <c r="C324" s="289"/>
      <c r="D324" s="289">
        <v>26</v>
      </c>
      <c r="E324" s="286">
        <f t="shared" si="9"/>
        <v>-26</v>
      </c>
      <c r="F324" s="286">
        <f t="shared" si="8"/>
        <v>-1</v>
      </c>
    </row>
    <row r="325" ht="20.1" customHeight="1" spans="1:6">
      <c r="A325" s="294" t="s">
        <v>1007</v>
      </c>
      <c r="B325" s="288">
        <v>6758</v>
      </c>
      <c r="C325" s="289">
        <v>37</v>
      </c>
      <c r="D325" s="289">
        <v>2</v>
      </c>
      <c r="E325" s="286">
        <f t="shared" si="9"/>
        <v>35</v>
      </c>
      <c r="F325" s="286">
        <f t="shared" si="8"/>
        <v>17.5</v>
      </c>
    </row>
    <row r="326" ht="20.1" customHeight="1" spans="1:6">
      <c r="A326" s="295" t="s">
        <v>1889</v>
      </c>
      <c r="B326" s="288">
        <v>1388917</v>
      </c>
      <c r="C326" s="289">
        <f>SUM(C327:C347)</f>
        <v>3367</v>
      </c>
      <c r="D326" s="289">
        <f>SUM(D327:D347)</f>
        <v>2712</v>
      </c>
      <c r="E326" s="286">
        <f t="shared" si="9"/>
        <v>655</v>
      </c>
      <c r="F326" s="286">
        <f t="shared" si="8"/>
        <v>0.241519174041298</v>
      </c>
    </row>
    <row r="327" ht="20.1" customHeight="1" spans="1:6">
      <c r="A327" s="294" t="s">
        <v>805</v>
      </c>
      <c r="B327" s="288">
        <v>671100</v>
      </c>
      <c r="C327" s="289">
        <v>1426</v>
      </c>
      <c r="D327" s="289">
        <v>903</v>
      </c>
      <c r="E327" s="286">
        <f t="shared" si="9"/>
        <v>523</v>
      </c>
      <c r="F327" s="286">
        <f t="shared" ref="F327:F390" si="12">E327/D327</f>
        <v>0.579180509413068</v>
      </c>
    </row>
    <row r="328" ht="20.1" customHeight="1" spans="1:6">
      <c r="A328" s="294" t="s">
        <v>806</v>
      </c>
      <c r="B328" s="288">
        <v>259702</v>
      </c>
      <c r="C328" s="289">
        <v>781</v>
      </c>
      <c r="D328" s="289">
        <v>799</v>
      </c>
      <c r="E328" s="286">
        <f t="shared" ref="E328:E391" si="13">C328-D328</f>
        <v>-18</v>
      </c>
      <c r="F328" s="286">
        <f t="shared" si="12"/>
        <v>-0.0225281602002503</v>
      </c>
    </row>
    <row r="329" ht="20.1" customHeight="1" spans="1:6">
      <c r="A329" s="294" t="s">
        <v>807</v>
      </c>
      <c r="B329" s="288">
        <v>953</v>
      </c>
      <c r="C329" s="289"/>
      <c r="D329" s="289"/>
      <c r="E329" s="286">
        <f t="shared" si="13"/>
        <v>0</v>
      </c>
      <c r="F329" s="286" t="e">
        <f t="shared" si="12"/>
        <v>#DIV/0!</v>
      </c>
    </row>
    <row r="330" ht="20.1" customHeight="1" spans="1:6">
      <c r="A330" s="294" t="s">
        <v>1009</v>
      </c>
      <c r="B330" s="288">
        <v>37745</v>
      </c>
      <c r="C330" s="289">
        <v>30</v>
      </c>
      <c r="D330" s="289"/>
      <c r="E330" s="286">
        <f t="shared" si="13"/>
        <v>30</v>
      </c>
      <c r="F330" s="286" t="e">
        <f t="shared" si="12"/>
        <v>#DIV/0!</v>
      </c>
    </row>
    <row r="331" ht="20.1" customHeight="1" spans="1:6">
      <c r="A331" s="294" t="s">
        <v>1010</v>
      </c>
      <c r="B331" s="288">
        <v>9772</v>
      </c>
      <c r="C331" s="289"/>
      <c r="D331" s="289"/>
      <c r="E331" s="286">
        <f t="shared" si="13"/>
        <v>0</v>
      </c>
      <c r="F331" s="286" t="e">
        <f t="shared" si="12"/>
        <v>#DIV/0!</v>
      </c>
    </row>
    <row r="332" ht="20.1" customHeight="1" spans="1:6">
      <c r="A332" s="294" t="s">
        <v>1011</v>
      </c>
      <c r="B332" s="288">
        <v>7329</v>
      </c>
      <c r="C332" s="289">
        <v>10</v>
      </c>
      <c r="D332" s="289"/>
      <c r="E332" s="286">
        <f t="shared" si="13"/>
        <v>10</v>
      </c>
      <c r="F332" s="286" t="e">
        <f t="shared" si="12"/>
        <v>#DIV/0!</v>
      </c>
    </row>
    <row r="333" ht="20.1" customHeight="1" spans="1:6">
      <c r="A333" s="294" t="s">
        <v>1012</v>
      </c>
      <c r="B333" s="288">
        <v>1486</v>
      </c>
      <c r="C333" s="289"/>
      <c r="D333" s="289"/>
      <c r="E333" s="286">
        <f t="shared" si="13"/>
        <v>0</v>
      </c>
      <c r="F333" s="286" t="e">
        <f t="shared" si="12"/>
        <v>#DIV/0!</v>
      </c>
    </row>
    <row r="334" ht="20.1" customHeight="1" spans="1:6">
      <c r="A334" s="294" t="s">
        <v>1013</v>
      </c>
      <c r="B334" s="288">
        <v>17422</v>
      </c>
      <c r="C334" s="289">
        <v>13</v>
      </c>
      <c r="D334" s="289">
        <v>12</v>
      </c>
      <c r="E334" s="286">
        <f t="shared" si="13"/>
        <v>1</v>
      </c>
      <c r="F334" s="286">
        <f t="shared" si="12"/>
        <v>0.0833333333333333</v>
      </c>
    </row>
    <row r="335" ht="20.1" customHeight="1" spans="1:6">
      <c r="A335" s="294" t="s">
        <v>1014</v>
      </c>
      <c r="B335" s="288">
        <v>419</v>
      </c>
      <c r="C335" s="289"/>
      <c r="D335" s="289"/>
      <c r="E335" s="286">
        <f t="shared" si="13"/>
        <v>0</v>
      </c>
      <c r="F335" s="286" t="e">
        <f t="shared" si="12"/>
        <v>#DIV/0!</v>
      </c>
    </row>
    <row r="336" ht="20.1" customHeight="1" spans="1:6">
      <c r="A336" s="294" t="s">
        <v>1015</v>
      </c>
      <c r="B336" s="288">
        <v>1166</v>
      </c>
      <c r="C336" s="289">
        <v>10</v>
      </c>
      <c r="D336" s="289">
        <v>6</v>
      </c>
      <c r="E336" s="286">
        <f t="shared" si="13"/>
        <v>4</v>
      </c>
      <c r="F336" s="286">
        <f t="shared" si="12"/>
        <v>0.666666666666667</v>
      </c>
    </row>
    <row r="337" ht="20.1" customHeight="1" spans="1:6">
      <c r="A337" s="294" t="s">
        <v>1016</v>
      </c>
      <c r="B337" s="288">
        <v>17482</v>
      </c>
      <c r="C337" s="289">
        <v>35</v>
      </c>
      <c r="D337" s="289">
        <v>32</v>
      </c>
      <c r="E337" s="286">
        <f t="shared" si="13"/>
        <v>3</v>
      </c>
      <c r="F337" s="286">
        <f t="shared" si="12"/>
        <v>0.09375</v>
      </c>
    </row>
    <row r="338" ht="20.1" customHeight="1" spans="1:6">
      <c r="A338" s="294" t="s">
        <v>1017</v>
      </c>
      <c r="B338" s="288">
        <v>204937</v>
      </c>
      <c r="C338" s="289">
        <v>892</v>
      </c>
      <c r="D338" s="289">
        <v>923</v>
      </c>
      <c r="E338" s="286">
        <f t="shared" si="13"/>
        <v>-31</v>
      </c>
      <c r="F338" s="286">
        <f t="shared" si="12"/>
        <v>-0.0335861321776815</v>
      </c>
    </row>
    <row r="339" ht="20.1" customHeight="1" spans="1:6">
      <c r="A339" s="294" t="s">
        <v>1018</v>
      </c>
      <c r="B339" s="288">
        <v>1640</v>
      </c>
      <c r="C339" s="289">
        <v>142</v>
      </c>
      <c r="D339" s="289"/>
      <c r="E339" s="286">
        <f t="shared" si="13"/>
        <v>142</v>
      </c>
      <c r="F339" s="286" t="e">
        <f t="shared" si="12"/>
        <v>#DIV/0!</v>
      </c>
    </row>
    <row r="340" ht="20.1" customHeight="1" spans="1:6">
      <c r="A340" s="294" t="s">
        <v>1019</v>
      </c>
      <c r="B340" s="288">
        <v>3046</v>
      </c>
      <c r="C340" s="289">
        <v>15</v>
      </c>
      <c r="D340" s="289">
        <v>15</v>
      </c>
      <c r="E340" s="286">
        <f t="shared" si="13"/>
        <v>0</v>
      </c>
      <c r="F340" s="286">
        <f t="shared" si="12"/>
        <v>0</v>
      </c>
    </row>
    <row r="341" ht="20.1" customHeight="1" spans="1:6">
      <c r="A341" s="294" t="s">
        <v>1020</v>
      </c>
      <c r="B341" s="288">
        <v>9501</v>
      </c>
      <c r="C341" s="289">
        <v>13</v>
      </c>
      <c r="D341" s="289">
        <v>18</v>
      </c>
      <c r="E341" s="286">
        <f t="shared" si="13"/>
        <v>-5</v>
      </c>
      <c r="F341" s="286">
        <f t="shared" si="12"/>
        <v>-0.277777777777778</v>
      </c>
    </row>
    <row r="342" ht="20.1" customHeight="1" spans="1:6">
      <c r="A342" s="294" t="s">
        <v>1021</v>
      </c>
      <c r="B342" s="288">
        <v>5036</v>
      </c>
      <c r="C342" s="289"/>
      <c r="D342" s="289"/>
      <c r="E342" s="286">
        <f t="shared" si="13"/>
        <v>0</v>
      </c>
      <c r="F342" s="286" t="e">
        <f t="shared" si="12"/>
        <v>#DIV/0!</v>
      </c>
    </row>
    <row r="343" ht="20.1" customHeight="1" spans="1:6">
      <c r="A343" s="294" t="s">
        <v>1022</v>
      </c>
      <c r="B343" s="288">
        <v>28665</v>
      </c>
      <c r="C343" s="289"/>
      <c r="D343" s="289"/>
      <c r="E343" s="286">
        <f t="shared" si="13"/>
        <v>0</v>
      </c>
      <c r="F343" s="286" t="e">
        <f t="shared" si="12"/>
        <v>#DIV/0!</v>
      </c>
    </row>
    <row r="344" ht="20.1" customHeight="1" spans="1:6">
      <c r="A344" s="294" t="s">
        <v>1023</v>
      </c>
      <c r="B344" s="288">
        <v>573</v>
      </c>
      <c r="C344" s="289"/>
      <c r="D344" s="289"/>
      <c r="E344" s="286">
        <f t="shared" si="13"/>
        <v>0</v>
      </c>
      <c r="F344" s="286" t="e">
        <f t="shared" si="12"/>
        <v>#DIV/0!</v>
      </c>
    </row>
    <row r="345" ht="20.1" customHeight="1" spans="1:6">
      <c r="A345" s="294" t="s">
        <v>847</v>
      </c>
      <c r="B345" s="288">
        <v>10823</v>
      </c>
      <c r="C345" s="289"/>
      <c r="D345" s="289"/>
      <c r="E345" s="286">
        <f t="shared" si="13"/>
        <v>0</v>
      </c>
      <c r="F345" s="286" t="e">
        <f t="shared" si="12"/>
        <v>#DIV/0!</v>
      </c>
    </row>
    <row r="346" ht="20.1" customHeight="1" spans="1:6">
      <c r="A346" s="294" t="s">
        <v>814</v>
      </c>
      <c r="B346" s="288">
        <v>1423</v>
      </c>
      <c r="C346" s="289"/>
      <c r="D346" s="289"/>
      <c r="E346" s="286">
        <f t="shared" si="13"/>
        <v>0</v>
      </c>
      <c r="F346" s="286" t="e">
        <f t="shared" si="12"/>
        <v>#DIV/0!</v>
      </c>
    </row>
    <row r="347" ht="20.1" customHeight="1" spans="1:6">
      <c r="A347" s="294" t="s">
        <v>1024</v>
      </c>
      <c r="B347" s="288">
        <v>98697</v>
      </c>
      <c r="C347" s="289"/>
      <c r="D347" s="289">
        <v>4</v>
      </c>
      <c r="E347" s="286">
        <f t="shared" si="13"/>
        <v>-4</v>
      </c>
      <c r="F347" s="286">
        <f t="shared" si="12"/>
        <v>-1</v>
      </c>
    </row>
    <row r="348" ht="20.1" customHeight="1" spans="1:6">
      <c r="A348" s="295" t="s">
        <v>1025</v>
      </c>
      <c r="B348" s="288">
        <v>19845</v>
      </c>
      <c r="C348" s="289">
        <f>SUM(C349:C354)</f>
        <v>0</v>
      </c>
      <c r="D348" s="289">
        <f>SUM(D349:D354)</f>
        <v>0</v>
      </c>
      <c r="E348" s="286">
        <f t="shared" si="13"/>
        <v>0</v>
      </c>
      <c r="F348" s="286" t="e">
        <f t="shared" si="12"/>
        <v>#DIV/0!</v>
      </c>
    </row>
    <row r="349" ht="20.1" customHeight="1" spans="1:6">
      <c r="A349" s="294" t="s">
        <v>805</v>
      </c>
      <c r="B349" s="288">
        <v>13921</v>
      </c>
      <c r="C349" s="289"/>
      <c r="D349" s="289"/>
      <c r="E349" s="286">
        <f t="shared" si="13"/>
        <v>0</v>
      </c>
      <c r="F349" s="286" t="e">
        <f t="shared" si="12"/>
        <v>#DIV/0!</v>
      </c>
    </row>
    <row r="350" ht="20.1" customHeight="1" spans="1:6">
      <c r="A350" s="294" t="s">
        <v>806</v>
      </c>
      <c r="B350" s="288">
        <v>3522</v>
      </c>
      <c r="C350" s="289"/>
      <c r="D350" s="289"/>
      <c r="E350" s="286">
        <f t="shared" si="13"/>
        <v>0</v>
      </c>
      <c r="F350" s="286" t="e">
        <f t="shared" si="12"/>
        <v>#DIV/0!</v>
      </c>
    </row>
    <row r="351" ht="20.1" customHeight="1" spans="1:6">
      <c r="A351" s="294" t="s">
        <v>807</v>
      </c>
      <c r="B351" s="288">
        <v>18</v>
      </c>
      <c r="C351" s="289"/>
      <c r="D351" s="289"/>
      <c r="E351" s="286">
        <f t="shared" si="13"/>
        <v>0</v>
      </c>
      <c r="F351" s="286" t="e">
        <f t="shared" si="12"/>
        <v>#DIV/0!</v>
      </c>
    </row>
    <row r="352" ht="20.1" customHeight="1" spans="1:6">
      <c r="A352" s="294" t="s">
        <v>1026</v>
      </c>
      <c r="B352" s="288">
        <v>1409</v>
      </c>
      <c r="C352" s="289"/>
      <c r="D352" s="289"/>
      <c r="E352" s="286">
        <f t="shared" si="13"/>
        <v>0</v>
      </c>
      <c r="F352" s="286" t="e">
        <f t="shared" si="12"/>
        <v>#DIV/0!</v>
      </c>
    </row>
    <row r="353" ht="20.1" customHeight="1" spans="1:6">
      <c r="A353" s="294" t="s">
        <v>814</v>
      </c>
      <c r="B353" s="288">
        <v>0</v>
      </c>
      <c r="C353" s="289"/>
      <c r="D353" s="289"/>
      <c r="E353" s="286">
        <f t="shared" si="13"/>
        <v>0</v>
      </c>
      <c r="F353" s="286" t="e">
        <f t="shared" si="12"/>
        <v>#DIV/0!</v>
      </c>
    </row>
    <row r="354" ht="20.1" customHeight="1" spans="1:6">
      <c r="A354" s="294" t="s">
        <v>1027</v>
      </c>
      <c r="B354" s="288">
        <v>975</v>
      </c>
      <c r="C354" s="289"/>
      <c r="D354" s="289"/>
      <c r="E354" s="286">
        <f t="shared" si="13"/>
        <v>0</v>
      </c>
      <c r="F354" s="286" t="e">
        <f t="shared" si="12"/>
        <v>#DIV/0!</v>
      </c>
    </row>
    <row r="355" ht="20.1" customHeight="1" spans="1:6">
      <c r="A355" s="295" t="s">
        <v>1028</v>
      </c>
      <c r="B355" s="288">
        <v>216178</v>
      </c>
      <c r="C355" s="289">
        <f>SUM(C356:C366)</f>
        <v>577</v>
      </c>
      <c r="D355" s="289">
        <f>SUM(D356:D366)</f>
        <v>941</v>
      </c>
      <c r="E355" s="286">
        <f t="shared" si="13"/>
        <v>-364</v>
      </c>
      <c r="F355" s="286">
        <f t="shared" si="12"/>
        <v>-0.38682252922423</v>
      </c>
    </row>
    <row r="356" ht="20.1" customHeight="1" spans="1:6">
      <c r="A356" s="294" t="s">
        <v>805</v>
      </c>
      <c r="B356" s="288">
        <v>114395</v>
      </c>
      <c r="C356" s="289">
        <v>385</v>
      </c>
      <c r="D356" s="289">
        <v>339</v>
      </c>
      <c r="E356" s="286">
        <f t="shared" si="13"/>
        <v>46</v>
      </c>
      <c r="F356" s="286">
        <f t="shared" si="12"/>
        <v>0.135693215339233</v>
      </c>
    </row>
    <row r="357" ht="20.1" customHeight="1" spans="1:6">
      <c r="A357" s="294" t="s">
        <v>806</v>
      </c>
      <c r="B357" s="288">
        <v>55655</v>
      </c>
      <c r="C357" s="289">
        <v>192</v>
      </c>
      <c r="D357" s="289">
        <v>602</v>
      </c>
      <c r="E357" s="286">
        <f t="shared" si="13"/>
        <v>-410</v>
      </c>
      <c r="F357" s="286">
        <f t="shared" si="12"/>
        <v>-0.681063122923588</v>
      </c>
    </row>
    <row r="358" ht="20.1" customHeight="1" spans="1:6">
      <c r="A358" s="294" t="s">
        <v>807</v>
      </c>
      <c r="B358" s="288">
        <v>46</v>
      </c>
      <c r="C358" s="289"/>
      <c r="D358" s="289"/>
      <c r="E358" s="286">
        <f t="shared" si="13"/>
        <v>0</v>
      </c>
      <c r="F358" s="286" t="e">
        <f t="shared" si="12"/>
        <v>#DIV/0!</v>
      </c>
    </row>
    <row r="359" ht="20.1" customHeight="1" spans="1:6">
      <c r="A359" s="294" t="s">
        <v>1029</v>
      </c>
      <c r="B359" s="288">
        <v>5994</v>
      </c>
      <c r="C359" s="289"/>
      <c r="D359" s="289"/>
      <c r="E359" s="286">
        <f t="shared" si="13"/>
        <v>0</v>
      </c>
      <c r="F359" s="286" t="e">
        <f t="shared" si="12"/>
        <v>#DIV/0!</v>
      </c>
    </row>
    <row r="360" ht="20.1" customHeight="1" spans="1:6">
      <c r="A360" s="294" t="s">
        <v>1030</v>
      </c>
      <c r="B360" s="288">
        <v>1319</v>
      </c>
      <c r="C360" s="289"/>
      <c r="D360" s="289"/>
      <c r="E360" s="286">
        <f t="shared" si="13"/>
        <v>0</v>
      </c>
      <c r="F360" s="286" t="e">
        <f t="shared" si="12"/>
        <v>#DIV/0!</v>
      </c>
    </row>
    <row r="361" ht="20.1" customHeight="1" spans="1:6">
      <c r="A361" s="294" t="s">
        <v>1031</v>
      </c>
      <c r="B361" s="288">
        <v>414</v>
      </c>
      <c r="C361" s="289"/>
      <c r="D361" s="289"/>
      <c r="E361" s="286">
        <f t="shared" si="13"/>
        <v>0</v>
      </c>
      <c r="F361" s="286" t="e">
        <f t="shared" si="12"/>
        <v>#DIV/0!</v>
      </c>
    </row>
    <row r="362" ht="20.1" customHeight="1" spans="1:6">
      <c r="A362" s="294" t="s">
        <v>1032</v>
      </c>
      <c r="B362" s="288">
        <v>429</v>
      </c>
      <c r="C362" s="289"/>
      <c r="D362" s="289"/>
      <c r="E362" s="286">
        <f t="shared" si="13"/>
        <v>0</v>
      </c>
      <c r="F362" s="286" t="e">
        <f t="shared" si="12"/>
        <v>#DIV/0!</v>
      </c>
    </row>
    <row r="363" ht="20.1" customHeight="1" spans="1:6">
      <c r="A363" s="294" t="s">
        <v>1033</v>
      </c>
      <c r="B363" s="288">
        <v>379</v>
      </c>
      <c r="C363" s="289"/>
      <c r="D363" s="289"/>
      <c r="E363" s="286">
        <f t="shared" si="13"/>
        <v>0</v>
      </c>
      <c r="F363" s="286" t="e">
        <f t="shared" si="12"/>
        <v>#DIV/0!</v>
      </c>
    </row>
    <row r="364" ht="20.1" customHeight="1" spans="1:6">
      <c r="A364" s="294" t="s">
        <v>1034</v>
      </c>
      <c r="B364" s="288">
        <v>7109</v>
      </c>
      <c r="C364" s="289"/>
      <c r="D364" s="289"/>
      <c r="E364" s="286">
        <f t="shared" si="13"/>
        <v>0</v>
      </c>
      <c r="F364" s="286" t="e">
        <f t="shared" si="12"/>
        <v>#DIV/0!</v>
      </c>
    </row>
    <row r="365" ht="20.1" customHeight="1" spans="1:6">
      <c r="A365" s="294" t="s">
        <v>814</v>
      </c>
      <c r="B365" s="288">
        <v>711</v>
      </c>
      <c r="C365" s="289"/>
      <c r="D365" s="289"/>
      <c r="E365" s="286">
        <f t="shared" si="13"/>
        <v>0</v>
      </c>
      <c r="F365" s="286" t="e">
        <f t="shared" si="12"/>
        <v>#DIV/0!</v>
      </c>
    </row>
    <row r="366" ht="20.1" customHeight="1" spans="1:6">
      <c r="A366" s="294" t="s">
        <v>1035</v>
      </c>
      <c r="B366" s="288">
        <v>29727</v>
      </c>
      <c r="C366" s="289"/>
      <c r="D366" s="289"/>
      <c r="E366" s="286">
        <f t="shared" si="13"/>
        <v>0</v>
      </c>
      <c r="F366" s="286" t="e">
        <f t="shared" si="12"/>
        <v>#DIV/0!</v>
      </c>
    </row>
    <row r="367" ht="20.1" customHeight="1" spans="1:6">
      <c r="A367" s="295" t="s">
        <v>1036</v>
      </c>
      <c r="B367" s="288">
        <v>286145</v>
      </c>
      <c r="C367" s="289">
        <f>SUM(C368:C375)</f>
        <v>829</v>
      </c>
      <c r="D367" s="289">
        <f>SUM(D368:D375)</f>
        <v>843</v>
      </c>
      <c r="E367" s="286">
        <f t="shared" si="13"/>
        <v>-14</v>
      </c>
      <c r="F367" s="286">
        <f t="shared" si="12"/>
        <v>-0.0166073546856465</v>
      </c>
    </row>
    <row r="368" ht="20.1" customHeight="1" spans="1:6">
      <c r="A368" s="294" t="s">
        <v>805</v>
      </c>
      <c r="B368" s="288">
        <v>150586</v>
      </c>
      <c r="C368" s="289">
        <v>492</v>
      </c>
      <c r="D368" s="289">
        <v>439</v>
      </c>
      <c r="E368" s="286">
        <f t="shared" si="13"/>
        <v>53</v>
      </c>
      <c r="F368" s="286">
        <f t="shared" si="12"/>
        <v>0.120728929384966</v>
      </c>
    </row>
    <row r="369" ht="20.1" customHeight="1" spans="1:6">
      <c r="A369" s="294" t="s">
        <v>806</v>
      </c>
      <c r="B369" s="288">
        <v>71775</v>
      </c>
      <c r="C369" s="289">
        <v>316</v>
      </c>
      <c r="D369" s="289">
        <v>364</v>
      </c>
      <c r="E369" s="286">
        <f t="shared" si="13"/>
        <v>-48</v>
      </c>
      <c r="F369" s="286">
        <f t="shared" si="12"/>
        <v>-0.131868131868132</v>
      </c>
    </row>
    <row r="370" ht="20.1" customHeight="1" spans="1:6">
      <c r="A370" s="294" t="s">
        <v>807</v>
      </c>
      <c r="B370" s="288">
        <v>606</v>
      </c>
      <c r="C370" s="289"/>
      <c r="D370" s="289"/>
      <c r="E370" s="286">
        <f t="shared" si="13"/>
        <v>0</v>
      </c>
      <c r="F370" s="286" t="e">
        <f t="shared" si="12"/>
        <v>#DIV/0!</v>
      </c>
    </row>
    <row r="371" ht="20.1" customHeight="1" spans="1:6">
      <c r="A371" s="294" t="s">
        <v>1037</v>
      </c>
      <c r="B371" s="288">
        <v>10519</v>
      </c>
      <c r="C371" s="289"/>
      <c r="D371" s="289"/>
      <c r="E371" s="286">
        <f t="shared" si="13"/>
        <v>0</v>
      </c>
      <c r="F371" s="286" t="e">
        <f t="shared" si="12"/>
        <v>#DIV/0!</v>
      </c>
    </row>
    <row r="372" ht="20.1" customHeight="1" spans="1:6">
      <c r="A372" s="294" t="s">
        <v>1038</v>
      </c>
      <c r="B372" s="288">
        <v>3241</v>
      </c>
      <c r="C372" s="289"/>
      <c r="D372" s="289"/>
      <c r="E372" s="286">
        <f t="shared" si="13"/>
        <v>0</v>
      </c>
      <c r="F372" s="286" t="e">
        <f t="shared" si="12"/>
        <v>#DIV/0!</v>
      </c>
    </row>
    <row r="373" ht="20.1" customHeight="1" spans="1:6">
      <c r="A373" s="294" t="s">
        <v>1039</v>
      </c>
      <c r="B373" s="288">
        <v>20288</v>
      </c>
      <c r="C373" s="289"/>
      <c r="D373" s="289">
        <v>40</v>
      </c>
      <c r="E373" s="286">
        <f t="shared" si="13"/>
        <v>-40</v>
      </c>
      <c r="F373" s="286">
        <f t="shared" si="12"/>
        <v>-1</v>
      </c>
    </row>
    <row r="374" ht="20.1" customHeight="1" spans="1:6">
      <c r="A374" s="294" t="s">
        <v>814</v>
      </c>
      <c r="B374" s="288">
        <v>0</v>
      </c>
      <c r="C374" s="289"/>
      <c r="D374" s="289"/>
      <c r="E374" s="286">
        <f t="shared" si="13"/>
        <v>0</v>
      </c>
      <c r="F374" s="286" t="e">
        <f t="shared" si="12"/>
        <v>#DIV/0!</v>
      </c>
    </row>
    <row r="375" ht="20.1" customHeight="1" spans="1:6">
      <c r="A375" s="294" t="s">
        <v>1040</v>
      </c>
      <c r="B375" s="288">
        <v>29130</v>
      </c>
      <c r="C375" s="289">
        <v>21</v>
      </c>
      <c r="D375" s="289"/>
      <c r="E375" s="286">
        <f t="shared" si="13"/>
        <v>21</v>
      </c>
      <c r="F375" s="286" t="e">
        <f t="shared" si="12"/>
        <v>#DIV/0!</v>
      </c>
    </row>
    <row r="376" ht="20.1" customHeight="1" spans="1:6">
      <c r="A376" s="295" t="s">
        <v>1041</v>
      </c>
      <c r="B376" s="288">
        <v>103440</v>
      </c>
      <c r="C376" s="289">
        <f>SUM(C377:C387)</f>
        <v>622</v>
      </c>
      <c r="D376" s="289">
        <f>SUM(D377:D387)</f>
        <v>549</v>
      </c>
      <c r="E376" s="286">
        <f t="shared" si="13"/>
        <v>73</v>
      </c>
      <c r="F376" s="286">
        <f t="shared" si="12"/>
        <v>0.132969034608379</v>
      </c>
    </row>
    <row r="377" ht="20.1" customHeight="1" spans="1:6">
      <c r="A377" s="294" t="s">
        <v>805</v>
      </c>
      <c r="B377" s="288">
        <v>58573</v>
      </c>
      <c r="C377" s="289">
        <v>342</v>
      </c>
      <c r="D377" s="289">
        <v>309</v>
      </c>
      <c r="E377" s="286">
        <f t="shared" si="13"/>
        <v>33</v>
      </c>
      <c r="F377" s="286">
        <f t="shared" si="12"/>
        <v>0.106796116504854</v>
      </c>
    </row>
    <row r="378" ht="20.1" customHeight="1" spans="1:6">
      <c r="A378" s="294" t="s">
        <v>806</v>
      </c>
      <c r="B378" s="288">
        <v>21864</v>
      </c>
      <c r="C378" s="289">
        <v>171</v>
      </c>
      <c r="D378" s="289">
        <v>159</v>
      </c>
      <c r="E378" s="286">
        <f t="shared" si="13"/>
        <v>12</v>
      </c>
      <c r="F378" s="286">
        <f t="shared" si="12"/>
        <v>0.0754716981132075</v>
      </c>
    </row>
    <row r="379" ht="20.1" customHeight="1" spans="1:6">
      <c r="A379" s="294" t="s">
        <v>807</v>
      </c>
      <c r="B379" s="288">
        <v>52</v>
      </c>
      <c r="C379" s="289"/>
      <c r="D379" s="289"/>
      <c r="E379" s="286">
        <f t="shared" si="13"/>
        <v>0</v>
      </c>
      <c r="F379" s="286" t="e">
        <f t="shared" si="12"/>
        <v>#DIV/0!</v>
      </c>
    </row>
    <row r="380" ht="20.1" customHeight="1" spans="1:6">
      <c r="A380" s="294" t="s">
        <v>1042</v>
      </c>
      <c r="B380" s="288">
        <v>3626</v>
      </c>
      <c r="C380" s="289">
        <v>84</v>
      </c>
      <c r="D380" s="289">
        <v>22</v>
      </c>
      <c r="E380" s="286">
        <f t="shared" si="13"/>
        <v>62</v>
      </c>
      <c r="F380" s="286">
        <f t="shared" si="12"/>
        <v>2.81818181818182</v>
      </c>
    </row>
    <row r="381" ht="20.1" customHeight="1" spans="1:6">
      <c r="A381" s="294" t="s">
        <v>1043</v>
      </c>
      <c r="B381" s="288">
        <v>2830</v>
      </c>
      <c r="C381" s="289">
        <v>10</v>
      </c>
      <c r="D381" s="289">
        <v>10</v>
      </c>
      <c r="E381" s="286">
        <f t="shared" si="13"/>
        <v>0</v>
      </c>
      <c r="F381" s="286">
        <f t="shared" si="12"/>
        <v>0</v>
      </c>
    </row>
    <row r="382" ht="20.1" customHeight="1" spans="1:6">
      <c r="A382" s="294" t="s">
        <v>1044</v>
      </c>
      <c r="B382" s="288">
        <v>2536</v>
      </c>
      <c r="C382" s="289"/>
      <c r="D382" s="289"/>
      <c r="E382" s="286">
        <f t="shared" si="13"/>
        <v>0</v>
      </c>
      <c r="F382" s="286" t="e">
        <f t="shared" si="12"/>
        <v>#DIV/0!</v>
      </c>
    </row>
    <row r="383" ht="20.1" customHeight="1" spans="1:6">
      <c r="A383" s="294" t="s">
        <v>1045</v>
      </c>
      <c r="B383" s="288">
        <v>3421</v>
      </c>
      <c r="C383" s="289">
        <v>15</v>
      </c>
      <c r="D383" s="289">
        <v>10</v>
      </c>
      <c r="E383" s="286">
        <f t="shared" si="13"/>
        <v>5</v>
      </c>
      <c r="F383" s="286">
        <f t="shared" si="12"/>
        <v>0.5</v>
      </c>
    </row>
    <row r="384" ht="20.1" customHeight="1" spans="1:6">
      <c r="A384" s="294" t="s">
        <v>1046</v>
      </c>
      <c r="B384" s="288">
        <v>576</v>
      </c>
      <c r="C384" s="289"/>
      <c r="D384" s="289"/>
      <c r="E384" s="286">
        <f t="shared" si="13"/>
        <v>0</v>
      </c>
      <c r="F384" s="286" t="e">
        <f t="shared" si="12"/>
        <v>#DIV/0!</v>
      </c>
    </row>
    <row r="385" ht="20.1" customHeight="1" spans="1:6">
      <c r="A385" s="294" t="s">
        <v>1047</v>
      </c>
      <c r="B385" s="288">
        <v>115</v>
      </c>
      <c r="C385" s="289"/>
      <c r="D385" s="289"/>
      <c r="E385" s="286">
        <f t="shared" si="13"/>
        <v>0</v>
      </c>
      <c r="F385" s="286" t="e">
        <f t="shared" si="12"/>
        <v>#DIV/0!</v>
      </c>
    </row>
    <row r="386" ht="20.1" customHeight="1" spans="1:6">
      <c r="A386" s="294" t="s">
        <v>814</v>
      </c>
      <c r="B386" s="288">
        <v>519</v>
      </c>
      <c r="C386" s="289"/>
      <c r="D386" s="289"/>
      <c r="E386" s="286">
        <f t="shared" si="13"/>
        <v>0</v>
      </c>
      <c r="F386" s="286" t="e">
        <f t="shared" si="12"/>
        <v>#DIV/0!</v>
      </c>
    </row>
    <row r="387" ht="20.1" customHeight="1" spans="1:6">
      <c r="A387" s="294" t="s">
        <v>1048</v>
      </c>
      <c r="B387" s="288">
        <v>9328</v>
      </c>
      <c r="C387" s="289"/>
      <c r="D387" s="289">
        <v>39</v>
      </c>
      <c r="E387" s="286">
        <f t="shared" si="13"/>
        <v>-39</v>
      </c>
      <c r="F387" s="286">
        <f t="shared" si="12"/>
        <v>-1</v>
      </c>
    </row>
    <row r="388" ht="20.1" customHeight="1" spans="1:6">
      <c r="A388" s="295" t="s">
        <v>1049</v>
      </c>
      <c r="B388" s="288">
        <v>147905</v>
      </c>
      <c r="C388" s="289">
        <f>SUM(C389:C396)</f>
        <v>0</v>
      </c>
      <c r="D388" s="289">
        <f>SUM(D389:D396)</f>
        <v>0</v>
      </c>
      <c r="E388" s="286">
        <f t="shared" si="13"/>
        <v>0</v>
      </c>
      <c r="F388" s="286" t="e">
        <f t="shared" si="12"/>
        <v>#DIV/0!</v>
      </c>
    </row>
    <row r="389" ht="20.1" customHeight="1" spans="1:6">
      <c r="A389" s="294" t="s">
        <v>805</v>
      </c>
      <c r="B389" s="288">
        <v>95263</v>
      </c>
      <c r="C389" s="289"/>
      <c r="D389" s="289"/>
      <c r="E389" s="286">
        <f t="shared" si="13"/>
        <v>0</v>
      </c>
      <c r="F389" s="286" t="e">
        <f t="shared" si="12"/>
        <v>#DIV/0!</v>
      </c>
    </row>
    <row r="390" ht="20.1" customHeight="1" spans="1:6">
      <c r="A390" s="294" t="s">
        <v>806</v>
      </c>
      <c r="B390" s="288">
        <v>2842</v>
      </c>
      <c r="C390" s="289"/>
      <c r="D390" s="289"/>
      <c r="E390" s="286">
        <f t="shared" si="13"/>
        <v>0</v>
      </c>
      <c r="F390" s="286" t="e">
        <f t="shared" si="12"/>
        <v>#DIV/0!</v>
      </c>
    </row>
    <row r="391" ht="20.1" customHeight="1" spans="1:6">
      <c r="A391" s="294" t="s">
        <v>807</v>
      </c>
      <c r="B391" s="288">
        <v>0</v>
      </c>
      <c r="C391" s="289"/>
      <c r="D391" s="289"/>
      <c r="E391" s="286">
        <f t="shared" si="13"/>
        <v>0</v>
      </c>
      <c r="F391" s="286" t="e">
        <f t="shared" ref="F391:F454" si="14">E391/D391</f>
        <v>#DIV/0!</v>
      </c>
    </row>
    <row r="392" ht="20.1" customHeight="1" spans="1:6">
      <c r="A392" s="294" t="s">
        <v>1050</v>
      </c>
      <c r="B392" s="288">
        <v>17967</v>
      </c>
      <c r="C392" s="289"/>
      <c r="D392" s="289"/>
      <c r="E392" s="286">
        <f t="shared" ref="E392:E436" si="15">C392-D392</f>
        <v>0</v>
      </c>
      <c r="F392" s="286" t="e">
        <f t="shared" si="14"/>
        <v>#DIV/0!</v>
      </c>
    </row>
    <row r="393" ht="20.1" customHeight="1" spans="1:6">
      <c r="A393" s="294" t="s">
        <v>1051</v>
      </c>
      <c r="B393" s="288">
        <v>8729</v>
      </c>
      <c r="C393" s="289"/>
      <c r="D393" s="289"/>
      <c r="E393" s="286">
        <f t="shared" si="15"/>
        <v>0</v>
      </c>
      <c r="F393" s="286" t="e">
        <f t="shared" si="14"/>
        <v>#DIV/0!</v>
      </c>
    </row>
    <row r="394" ht="20.1" customHeight="1" spans="1:6">
      <c r="A394" s="294" t="s">
        <v>1052</v>
      </c>
      <c r="B394" s="288">
        <v>16912</v>
      </c>
      <c r="C394" s="289"/>
      <c r="D394" s="289"/>
      <c r="E394" s="286">
        <f t="shared" si="15"/>
        <v>0</v>
      </c>
      <c r="F394" s="286" t="e">
        <f t="shared" si="14"/>
        <v>#DIV/0!</v>
      </c>
    </row>
    <row r="395" ht="20.1" customHeight="1" spans="1:6">
      <c r="A395" s="294" t="s">
        <v>814</v>
      </c>
      <c r="B395" s="288">
        <v>0</v>
      </c>
      <c r="C395" s="289"/>
      <c r="D395" s="289"/>
      <c r="E395" s="286">
        <f t="shared" si="15"/>
        <v>0</v>
      </c>
      <c r="F395" s="286" t="e">
        <f t="shared" si="14"/>
        <v>#DIV/0!</v>
      </c>
    </row>
    <row r="396" ht="20.1" customHeight="1" spans="1:6">
      <c r="A396" s="294" t="s">
        <v>1053</v>
      </c>
      <c r="B396" s="288">
        <v>6192</v>
      </c>
      <c r="C396" s="289"/>
      <c r="D396" s="289"/>
      <c r="E396" s="286">
        <f t="shared" si="15"/>
        <v>0</v>
      </c>
      <c r="F396" s="286" t="e">
        <f t="shared" si="14"/>
        <v>#DIV/0!</v>
      </c>
    </row>
    <row r="397" ht="20.1" customHeight="1" spans="1:6">
      <c r="A397" s="295" t="s">
        <v>1054</v>
      </c>
      <c r="B397" s="288">
        <v>63362</v>
      </c>
      <c r="C397" s="289">
        <f>SUM(C398:C405)</f>
        <v>0</v>
      </c>
      <c r="D397" s="289">
        <f>SUM(D398:D405)</f>
        <v>0</v>
      </c>
      <c r="E397" s="286">
        <f t="shared" si="15"/>
        <v>0</v>
      </c>
      <c r="F397" s="286" t="e">
        <f t="shared" si="14"/>
        <v>#DIV/0!</v>
      </c>
    </row>
    <row r="398" ht="20.1" customHeight="1" spans="1:6">
      <c r="A398" s="294" t="s">
        <v>805</v>
      </c>
      <c r="B398" s="288">
        <v>32795</v>
      </c>
      <c r="C398" s="289"/>
      <c r="D398" s="289"/>
      <c r="E398" s="286">
        <f t="shared" si="15"/>
        <v>0</v>
      </c>
      <c r="F398" s="286" t="e">
        <f t="shared" si="14"/>
        <v>#DIV/0!</v>
      </c>
    </row>
    <row r="399" ht="20.1" customHeight="1" spans="1:6">
      <c r="A399" s="294" t="s">
        <v>806</v>
      </c>
      <c r="B399" s="288">
        <v>4094</v>
      </c>
      <c r="C399" s="289"/>
      <c r="D399" s="289"/>
      <c r="E399" s="286">
        <f t="shared" si="15"/>
        <v>0</v>
      </c>
      <c r="F399" s="286" t="e">
        <f t="shared" si="14"/>
        <v>#DIV/0!</v>
      </c>
    </row>
    <row r="400" ht="20.1" customHeight="1" spans="1:6">
      <c r="A400" s="294" t="s">
        <v>807</v>
      </c>
      <c r="B400" s="288">
        <v>0</v>
      </c>
      <c r="C400" s="289"/>
      <c r="D400" s="289"/>
      <c r="E400" s="286">
        <f t="shared" si="15"/>
        <v>0</v>
      </c>
      <c r="F400" s="286" t="e">
        <f t="shared" si="14"/>
        <v>#DIV/0!</v>
      </c>
    </row>
    <row r="401" ht="20.1" customHeight="1" spans="1:6">
      <c r="A401" s="294" t="s">
        <v>1055</v>
      </c>
      <c r="B401" s="288">
        <v>4925</v>
      </c>
      <c r="C401" s="289"/>
      <c r="D401" s="289"/>
      <c r="E401" s="286">
        <f t="shared" si="15"/>
        <v>0</v>
      </c>
      <c r="F401" s="286" t="e">
        <f t="shared" si="14"/>
        <v>#DIV/0!</v>
      </c>
    </row>
    <row r="402" ht="20.1" customHeight="1" spans="1:6">
      <c r="A402" s="294" t="s">
        <v>1056</v>
      </c>
      <c r="B402" s="288">
        <v>1126</v>
      </c>
      <c r="C402" s="289"/>
      <c r="D402" s="289"/>
      <c r="E402" s="286">
        <f t="shared" si="15"/>
        <v>0</v>
      </c>
      <c r="F402" s="286" t="e">
        <f t="shared" si="14"/>
        <v>#DIV/0!</v>
      </c>
    </row>
    <row r="403" ht="20.1" customHeight="1" spans="1:6">
      <c r="A403" s="294" t="s">
        <v>1057</v>
      </c>
      <c r="B403" s="288">
        <v>17901</v>
      </c>
      <c r="C403" s="289"/>
      <c r="D403" s="289"/>
      <c r="E403" s="286">
        <f t="shared" si="15"/>
        <v>0</v>
      </c>
      <c r="F403" s="286" t="e">
        <f t="shared" si="14"/>
        <v>#DIV/0!</v>
      </c>
    </row>
    <row r="404" ht="20.1" customHeight="1" spans="1:6">
      <c r="A404" s="294" t="s">
        <v>814</v>
      </c>
      <c r="B404" s="288">
        <v>0</v>
      </c>
      <c r="C404" s="289"/>
      <c r="D404" s="289"/>
      <c r="E404" s="286">
        <f t="shared" si="15"/>
        <v>0</v>
      </c>
      <c r="F404" s="286" t="e">
        <f t="shared" si="14"/>
        <v>#DIV/0!</v>
      </c>
    </row>
    <row r="405" ht="20.1" customHeight="1" spans="1:6">
      <c r="A405" s="294" t="s">
        <v>1058</v>
      </c>
      <c r="B405" s="288">
        <v>2521</v>
      </c>
      <c r="C405" s="289"/>
      <c r="D405" s="289"/>
      <c r="E405" s="286">
        <f t="shared" si="15"/>
        <v>0</v>
      </c>
      <c r="F405" s="286" t="e">
        <f t="shared" si="14"/>
        <v>#DIV/0!</v>
      </c>
    </row>
    <row r="406" ht="20.1" customHeight="1" spans="1:6">
      <c r="A406" s="295" t="s">
        <v>1059</v>
      </c>
      <c r="B406" s="288">
        <v>1315</v>
      </c>
      <c r="C406" s="289">
        <f>SUM(C407:C413)</f>
        <v>0</v>
      </c>
      <c r="D406" s="289">
        <f>SUM(D407:D413)</f>
        <v>0</v>
      </c>
      <c r="E406" s="286">
        <f t="shared" si="15"/>
        <v>0</v>
      </c>
      <c r="F406" s="286" t="e">
        <f t="shared" si="14"/>
        <v>#DIV/0!</v>
      </c>
    </row>
    <row r="407" ht="20.1" customHeight="1" spans="1:6">
      <c r="A407" s="294" t="s">
        <v>805</v>
      </c>
      <c r="B407" s="288">
        <v>525</v>
      </c>
      <c r="C407" s="289"/>
      <c r="D407" s="289"/>
      <c r="E407" s="286">
        <f t="shared" si="15"/>
        <v>0</v>
      </c>
      <c r="F407" s="286" t="e">
        <f t="shared" si="14"/>
        <v>#DIV/0!</v>
      </c>
    </row>
    <row r="408" ht="20.1" customHeight="1" spans="1:6">
      <c r="A408" s="294" t="s">
        <v>806</v>
      </c>
      <c r="B408" s="288">
        <v>292</v>
      </c>
      <c r="C408" s="289"/>
      <c r="D408" s="289"/>
      <c r="E408" s="286">
        <f t="shared" si="15"/>
        <v>0</v>
      </c>
      <c r="F408" s="286" t="e">
        <f t="shared" si="14"/>
        <v>#DIV/0!</v>
      </c>
    </row>
    <row r="409" ht="20.1" customHeight="1" spans="1:6">
      <c r="A409" s="294" t="s">
        <v>807</v>
      </c>
      <c r="B409" s="288">
        <v>0</v>
      </c>
      <c r="C409" s="289"/>
      <c r="D409" s="289"/>
      <c r="E409" s="286">
        <f t="shared" si="15"/>
        <v>0</v>
      </c>
      <c r="F409" s="286" t="e">
        <f t="shared" si="14"/>
        <v>#DIV/0!</v>
      </c>
    </row>
    <row r="410" ht="20.1" customHeight="1" spans="1:6">
      <c r="A410" s="294" t="s">
        <v>1060</v>
      </c>
      <c r="B410" s="288">
        <v>6</v>
      </c>
      <c r="C410" s="289"/>
      <c r="D410" s="289"/>
      <c r="E410" s="286">
        <f t="shared" si="15"/>
        <v>0</v>
      </c>
      <c r="F410" s="286" t="e">
        <f t="shared" si="14"/>
        <v>#DIV/0!</v>
      </c>
    </row>
    <row r="411" ht="20.1" customHeight="1" spans="1:6">
      <c r="A411" s="294" t="s">
        <v>1061</v>
      </c>
      <c r="B411" s="288">
        <v>281</v>
      </c>
      <c r="C411" s="289"/>
      <c r="D411" s="289"/>
      <c r="E411" s="286">
        <f t="shared" si="15"/>
        <v>0</v>
      </c>
      <c r="F411" s="286" t="e">
        <f t="shared" si="14"/>
        <v>#DIV/0!</v>
      </c>
    </row>
    <row r="412" ht="20.1" customHeight="1" spans="1:6">
      <c r="A412" s="294" t="s">
        <v>814</v>
      </c>
      <c r="B412" s="288">
        <v>1</v>
      </c>
      <c r="C412" s="289"/>
      <c r="D412" s="289"/>
      <c r="E412" s="286">
        <f t="shared" si="15"/>
        <v>0</v>
      </c>
      <c r="F412" s="286" t="e">
        <f t="shared" si="14"/>
        <v>#DIV/0!</v>
      </c>
    </row>
    <row r="413" ht="20.1" customHeight="1" spans="1:6">
      <c r="A413" s="294" t="s">
        <v>1062</v>
      </c>
      <c r="B413" s="288">
        <v>210</v>
      </c>
      <c r="C413" s="289"/>
      <c r="D413" s="289"/>
      <c r="E413" s="286">
        <f t="shared" si="15"/>
        <v>0</v>
      </c>
      <c r="F413" s="286" t="e">
        <f t="shared" si="14"/>
        <v>#DIV/0!</v>
      </c>
    </row>
    <row r="414" ht="20.1" customHeight="1" spans="1:6">
      <c r="A414" s="295" t="s">
        <v>1063</v>
      </c>
      <c r="B414" s="288">
        <v>77</v>
      </c>
      <c r="C414" s="289">
        <f>SUM(C419)</f>
        <v>0</v>
      </c>
      <c r="D414" s="289">
        <f>SUM(D419)</f>
        <v>0</v>
      </c>
      <c r="E414" s="286">
        <f t="shared" si="15"/>
        <v>0</v>
      </c>
      <c r="F414" s="286" t="e">
        <f t="shared" si="14"/>
        <v>#DIV/0!</v>
      </c>
    </row>
    <row r="415" ht="20.1" customHeight="1" spans="1:6">
      <c r="A415" s="294" t="s">
        <v>805</v>
      </c>
      <c r="B415" s="288">
        <v>0</v>
      </c>
      <c r="C415" s="289"/>
      <c r="D415" s="289"/>
      <c r="E415" s="286">
        <f t="shared" si="15"/>
        <v>0</v>
      </c>
      <c r="F415" s="286" t="e">
        <f t="shared" si="14"/>
        <v>#DIV/0!</v>
      </c>
    </row>
    <row r="416" ht="20.1" customHeight="1" spans="1:6">
      <c r="A416" s="294" t="s">
        <v>806</v>
      </c>
      <c r="B416" s="288">
        <v>0</v>
      </c>
      <c r="C416" s="289"/>
      <c r="D416" s="289"/>
      <c r="E416" s="286">
        <f t="shared" si="15"/>
        <v>0</v>
      </c>
      <c r="F416" s="286" t="e">
        <f t="shared" si="14"/>
        <v>#DIV/0!</v>
      </c>
    </row>
    <row r="417" ht="20.1" customHeight="1" spans="1:6">
      <c r="A417" s="294" t="s">
        <v>1064</v>
      </c>
      <c r="B417" s="288">
        <v>0</v>
      </c>
      <c r="C417" s="289"/>
      <c r="D417" s="289"/>
      <c r="E417" s="286">
        <f t="shared" si="15"/>
        <v>0</v>
      </c>
      <c r="F417" s="286" t="e">
        <f t="shared" si="14"/>
        <v>#DIV/0!</v>
      </c>
    </row>
    <row r="418" ht="20.1" customHeight="1" spans="1:6">
      <c r="A418" s="294" t="s">
        <v>1065</v>
      </c>
      <c r="B418" s="288">
        <v>0</v>
      </c>
      <c r="C418" s="289"/>
      <c r="D418" s="289"/>
      <c r="E418" s="286">
        <f t="shared" si="15"/>
        <v>0</v>
      </c>
      <c r="F418" s="286" t="e">
        <f t="shared" si="14"/>
        <v>#DIV/0!</v>
      </c>
    </row>
    <row r="419" ht="20.1" customHeight="1" spans="1:6">
      <c r="A419" s="294" t="s">
        <v>1066</v>
      </c>
      <c r="B419" s="288">
        <v>77</v>
      </c>
      <c r="C419" s="289"/>
      <c r="D419" s="289"/>
      <c r="E419" s="286">
        <f t="shared" si="15"/>
        <v>0</v>
      </c>
      <c r="F419" s="286" t="e">
        <f t="shared" si="14"/>
        <v>#DIV/0!</v>
      </c>
    </row>
    <row r="420" ht="20.1" customHeight="1" spans="1:6">
      <c r="A420" s="294" t="s">
        <v>1021</v>
      </c>
      <c r="B420" s="288">
        <v>0</v>
      </c>
      <c r="C420" s="289">
        <v>0</v>
      </c>
      <c r="D420" s="289"/>
      <c r="E420" s="286">
        <f t="shared" si="15"/>
        <v>0</v>
      </c>
      <c r="F420" s="286" t="e">
        <f t="shared" si="14"/>
        <v>#DIV/0!</v>
      </c>
    </row>
    <row r="421" ht="20.1" customHeight="1" spans="1:6">
      <c r="A421" s="294" t="s">
        <v>1067</v>
      </c>
      <c r="B421" s="288">
        <v>0</v>
      </c>
      <c r="C421" s="289">
        <v>0</v>
      </c>
      <c r="D421" s="289"/>
      <c r="E421" s="286">
        <f t="shared" si="15"/>
        <v>0</v>
      </c>
      <c r="F421" s="286" t="e">
        <f t="shared" si="14"/>
        <v>#DIV/0!</v>
      </c>
    </row>
    <row r="422" ht="20.1" customHeight="1" spans="1:6">
      <c r="A422" s="295" t="s">
        <v>1068</v>
      </c>
      <c r="B422" s="288">
        <v>99657</v>
      </c>
      <c r="C422" s="289">
        <f>SUM(C423:C424)</f>
        <v>37</v>
      </c>
      <c r="D422" s="289">
        <f>SUM(D423:D424)</f>
        <v>0</v>
      </c>
      <c r="E422" s="286">
        <f t="shared" si="15"/>
        <v>37</v>
      </c>
      <c r="F422" s="286" t="e">
        <f t="shared" si="14"/>
        <v>#DIV/0!</v>
      </c>
    </row>
    <row r="423" ht="20.1" customHeight="1" spans="1:6">
      <c r="A423" s="294" t="s">
        <v>1069</v>
      </c>
      <c r="B423" s="288">
        <v>96297</v>
      </c>
      <c r="C423" s="289">
        <v>37</v>
      </c>
      <c r="D423" s="289"/>
      <c r="E423" s="286">
        <f t="shared" si="15"/>
        <v>37</v>
      </c>
      <c r="F423" s="286" t="e">
        <f t="shared" si="14"/>
        <v>#DIV/0!</v>
      </c>
    </row>
    <row r="424" ht="20.1" customHeight="1" spans="1:6">
      <c r="A424" s="294" t="s">
        <v>1070</v>
      </c>
      <c r="B424" s="288">
        <v>3360</v>
      </c>
      <c r="C424" s="289"/>
      <c r="D424" s="289"/>
      <c r="E424" s="286">
        <f t="shared" si="15"/>
        <v>0</v>
      </c>
      <c r="F424" s="286" t="e">
        <f t="shared" si="14"/>
        <v>#DIV/0!</v>
      </c>
    </row>
    <row r="425" ht="20.1" customHeight="1" spans="1:6">
      <c r="A425" s="295" t="s">
        <v>1071</v>
      </c>
      <c r="B425" s="288">
        <v>8332739</v>
      </c>
      <c r="C425" s="289">
        <f>SUM(C426+C431+C440+C447+C453+C457+C461+C465+C471+C478)</f>
        <v>30576</v>
      </c>
      <c r="D425" s="289">
        <f>SUM(D426+D431+D440+D447+D453+D457+D461+D465+D471+D478)</f>
        <v>25896</v>
      </c>
      <c r="E425" s="286">
        <f t="shared" si="15"/>
        <v>4680</v>
      </c>
      <c r="F425" s="286">
        <f t="shared" si="14"/>
        <v>0.180722891566265</v>
      </c>
    </row>
    <row r="426" ht="20.1" customHeight="1" spans="1:6">
      <c r="A426" s="295" t="s">
        <v>1890</v>
      </c>
      <c r="B426" s="288">
        <v>307410</v>
      </c>
      <c r="C426" s="289">
        <f>SUM(C427:C430)</f>
        <v>553</v>
      </c>
      <c r="D426" s="289">
        <f>SUM(D427:D430)</f>
        <v>762</v>
      </c>
      <c r="E426" s="286">
        <f t="shared" si="15"/>
        <v>-209</v>
      </c>
      <c r="F426" s="286">
        <f t="shared" si="14"/>
        <v>-0.274278215223097</v>
      </c>
    </row>
    <row r="427" ht="20.1" customHeight="1" spans="1:6">
      <c r="A427" s="294" t="s">
        <v>805</v>
      </c>
      <c r="B427" s="288">
        <v>132737</v>
      </c>
      <c r="C427" s="289">
        <v>351</v>
      </c>
      <c r="D427" s="289">
        <v>356</v>
      </c>
      <c r="E427" s="286">
        <f t="shared" si="15"/>
        <v>-5</v>
      </c>
      <c r="F427" s="286">
        <f t="shared" si="14"/>
        <v>-0.0140449438202247</v>
      </c>
    </row>
    <row r="428" ht="20.1" customHeight="1" spans="1:6">
      <c r="A428" s="294" t="s">
        <v>806</v>
      </c>
      <c r="B428" s="288">
        <v>54008</v>
      </c>
      <c r="C428" s="289">
        <v>138</v>
      </c>
      <c r="D428" s="289">
        <v>340</v>
      </c>
      <c r="E428" s="286">
        <f t="shared" si="15"/>
        <v>-202</v>
      </c>
      <c r="F428" s="286">
        <f t="shared" si="14"/>
        <v>-0.594117647058824</v>
      </c>
    </row>
    <row r="429" ht="20.1" customHeight="1" spans="1:6">
      <c r="A429" s="294" t="s">
        <v>807</v>
      </c>
      <c r="B429" s="288">
        <v>2280</v>
      </c>
      <c r="C429" s="289"/>
      <c r="D429" s="289"/>
      <c r="E429" s="286">
        <f t="shared" si="15"/>
        <v>0</v>
      </c>
      <c r="F429" s="286" t="e">
        <f t="shared" si="14"/>
        <v>#DIV/0!</v>
      </c>
    </row>
    <row r="430" ht="20.1" customHeight="1" spans="1:6">
      <c r="A430" s="294" t="s">
        <v>1073</v>
      </c>
      <c r="B430" s="288">
        <v>118385</v>
      </c>
      <c r="C430" s="289">
        <v>64</v>
      </c>
      <c r="D430" s="289">
        <v>66</v>
      </c>
      <c r="E430" s="286">
        <f t="shared" si="15"/>
        <v>-2</v>
      </c>
      <c r="F430" s="286">
        <f t="shared" si="14"/>
        <v>-0.0303030303030303</v>
      </c>
    </row>
    <row r="431" ht="20.1" customHeight="1" spans="1:6">
      <c r="A431" s="295" t="s">
        <v>1074</v>
      </c>
      <c r="B431" s="288">
        <v>6189608</v>
      </c>
      <c r="C431" s="289">
        <f>SUM(C432:C439)</f>
        <v>26592</v>
      </c>
      <c r="D431" s="289">
        <f>SUM(D432:D439)</f>
        <v>22194</v>
      </c>
      <c r="E431" s="286">
        <f t="shared" si="15"/>
        <v>4398</v>
      </c>
      <c r="F431" s="286">
        <f t="shared" si="14"/>
        <v>0.19816166531495</v>
      </c>
    </row>
    <row r="432" ht="20.1" customHeight="1" spans="1:6">
      <c r="A432" s="294" t="s">
        <v>1075</v>
      </c>
      <c r="B432" s="288">
        <v>153696</v>
      </c>
      <c r="C432" s="289">
        <v>1300</v>
      </c>
      <c r="D432" s="289">
        <v>918</v>
      </c>
      <c r="E432" s="286">
        <f t="shared" si="15"/>
        <v>382</v>
      </c>
      <c r="F432" s="286">
        <f t="shared" si="14"/>
        <v>0.416122004357298</v>
      </c>
    </row>
    <row r="433" ht="20.1" customHeight="1" spans="1:6">
      <c r="A433" s="294" t="s">
        <v>1076</v>
      </c>
      <c r="B433" s="288">
        <v>2210369</v>
      </c>
      <c r="C433" s="289">
        <v>15870</v>
      </c>
      <c r="D433" s="289">
        <v>12724</v>
      </c>
      <c r="E433" s="286">
        <f t="shared" si="15"/>
        <v>3146</v>
      </c>
      <c r="F433" s="286">
        <f t="shared" si="14"/>
        <v>0.247249292675259</v>
      </c>
    </row>
    <row r="434" ht="20.1" customHeight="1" spans="1:6">
      <c r="A434" s="294" t="s">
        <v>1077</v>
      </c>
      <c r="B434" s="288">
        <v>1602172</v>
      </c>
      <c r="C434" s="289">
        <v>7091</v>
      </c>
      <c r="D434" s="289">
        <v>6682</v>
      </c>
      <c r="E434" s="286">
        <f t="shared" si="15"/>
        <v>409</v>
      </c>
      <c r="F434" s="286">
        <f t="shared" si="14"/>
        <v>0.0612092187967674</v>
      </c>
    </row>
    <row r="435" ht="20.1" customHeight="1" spans="1:6">
      <c r="A435" s="294" t="s">
        <v>1078</v>
      </c>
      <c r="B435" s="288">
        <v>617336</v>
      </c>
      <c r="C435" s="289">
        <v>1910</v>
      </c>
      <c r="D435" s="289">
        <v>1812</v>
      </c>
      <c r="E435" s="286">
        <f t="shared" si="15"/>
        <v>98</v>
      </c>
      <c r="F435" s="286">
        <f t="shared" si="14"/>
        <v>0.054083885209713</v>
      </c>
    </row>
    <row r="436" ht="20.1" customHeight="1" spans="1:6">
      <c r="A436" s="294" t="s">
        <v>1079</v>
      </c>
      <c r="B436" s="288">
        <v>758609</v>
      </c>
      <c r="C436" s="289"/>
      <c r="D436" s="289"/>
      <c r="E436" s="286">
        <f t="shared" si="15"/>
        <v>0</v>
      </c>
      <c r="F436" s="286" t="e">
        <f t="shared" si="14"/>
        <v>#DIV/0!</v>
      </c>
    </row>
    <row r="437" ht="20.1" customHeight="1" spans="1:6">
      <c r="A437" s="294" t="s">
        <v>1080</v>
      </c>
      <c r="B437" s="288">
        <v>1581</v>
      </c>
      <c r="C437" s="289"/>
      <c r="D437" s="289"/>
      <c r="E437" s="286">
        <f t="shared" ref="E437:E500" si="16">C437-D437</f>
        <v>0</v>
      </c>
      <c r="F437" s="286" t="e">
        <f t="shared" si="14"/>
        <v>#DIV/0!</v>
      </c>
    </row>
    <row r="438" ht="20.1" customHeight="1" spans="1:6">
      <c r="A438" s="294" t="s">
        <v>1081</v>
      </c>
      <c r="B438" s="288">
        <v>7228</v>
      </c>
      <c r="C438" s="289"/>
      <c r="D438" s="289"/>
      <c r="E438" s="286">
        <f t="shared" si="16"/>
        <v>0</v>
      </c>
      <c r="F438" s="286" t="e">
        <f t="shared" si="14"/>
        <v>#DIV/0!</v>
      </c>
    </row>
    <row r="439" ht="20.1" customHeight="1" spans="1:6">
      <c r="A439" s="294" t="s">
        <v>1082</v>
      </c>
      <c r="B439" s="288">
        <v>838617</v>
      </c>
      <c r="C439" s="289">
        <v>421</v>
      </c>
      <c r="D439" s="289">
        <v>58</v>
      </c>
      <c r="E439" s="286">
        <f t="shared" si="16"/>
        <v>363</v>
      </c>
      <c r="F439" s="286">
        <f t="shared" si="14"/>
        <v>6.25862068965517</v>
      </c>
    </row>
    <row r="440" ht="20.1" customHeight="1" spans="1:6">
      <c r="A440" s="295" t="s">
        <v>1083</v>
      </c>
      <c r="B440" s="288">
        <v>745326</v>
      </c>
      <c r="C440" s="289">
        <f>SUM(C441:C446)</f>
        <v>2287</v>
      </c>
      <c r="D440" s="289">
        <f>SUM(D441:D446)</f>
        <v>1008</v>
      </c>
      <c r="E440" s="286">
        <f t="shared" si="16"/>
        <v>1279</v>
      </c>
      <c r="F440" s="286">
        <f t="shared" si="14"/>
        <v>1.26884920634921</v>
      </c>
    </row>
    <row r="441" ht="20.1" customHeight="1" spans="1:6">
      <c r="A441" s="294" t="s">
        <v>1084</v>
      </c>
      <c r="B441" s="288">
        <v>6924</v>
      </c>
      <c r="C441" s="289"/>
      <c r="D441" s="289"/>
      <c r="E441" s="286">
        <f t="shared" si="16"/>
        <v>0</v>
      </c>
      <c r="F441" s="286" t="e">
        <f t="shared" si="14"/>
        <v>#DIV/0!</v>
      </c>
    </row>
    <row r="442" ht="20.1" customHeight="1" spans="1:6">
      <c r="A442" s="294" t="s">
        <v>1085</v>
      </c>
      <c r="B442" s="288">
        <v>148379</v>
      </c>
      <c r="C442" s="289">
        <v>2</v>
      </c>
      <c r="D442" s="289"/>
      <c r="E442" s="286">
        <f t="shared" si="16"/>
        <v>2</v>
      </c>
      <c r="F442" s="286" t="e">
        <f t="shared" si="14"/>
        <v>#DIV/0!</v>
      </c>
    </row>
    <row r="443" ht="20.1" customHeight="1" spans="1:6">
      <c r="A443" s="294" t="s">
        <v>1086</v>
      </c>
      <c r="B443" s="288">
        <v>53131</v>
      </c>
      <c r="C443" s="289"/>
      <c r="D443" s="289">
        <v>10</v>
      </c>
      <c r="E443" s="286">
        <f t="shared" si="16"/>
        <v>-10</v>
      </c>
      <c r="F443" s="286">
        <f t="shared" si="14"/>
        <v>-1</v>
      </c>
    </row>
    <row r="444" ht="20.1" customHeight="1" spans="1:6">
      <c r="A444" s="294" t="s">
        <v>1087</v>
      </c>
      <c r="B444" s="288">
        <v>89837</v>
      </c>
      <c r="C444" s="289">
        <v>1222</v>
      </c>
      <c r="D444" s="289">
        <v>947</v>
      </c>
      <c r="E444" s="286">
        <f t="shared" si="16"/>
        <v>275</v>
      </c>
      <c r="F444" s="286">
        <f t="shared" si="14"/>
        <v>0.29039070749736</v>
      </c>
    </row>
    <row r="445" ht="20.1" customHeight="1" spans="1:6">
      <c r="A445" s="294" t="s">
        <v>1088</v>
      </c>
      <c r="B445" s="288">
        <v>349405</v>
      </c>
      <c r="C445" s="289">
        <v>10</v>
      </c>
      <c r="D445" s="289"/>
      <c r="E445" s="286">
        <f t="shared" si="16"/>
        <v>10</v>
      </c>
      <c r="F445" s="286" t="e">
        <f t="shared" si="14"/>
        <v>#DIV/0!</v>
      </c>
    </row>
    <row r="446" ht="20.1" customHeight="1" spans="1:6">
      <c r="A446" s="294" t="s">
        <v>1089</v>
      </c>
      <c r="B446" s="288">
        <v>97650</v>
      </c>
      <c r="C446" s="289">
        <v>1053</v>
      </c>
      <c r="D446" s="289">
        <v>51</v>
      </c>
      <c r="E446" s="286">
        <f t="shared" si="16"/>
        <v>1002</v>
      </c>
      <c r="F446" s="286">
        <f t="shared" si="14"/>
        <v>19.6470588235294</v>
      </c>
    </row>
    <row r="447" ht="20.1" customHeight="1" spans="1:6">
      <c r="A447" s="295" t="s">
        <v>1090</v>
      </c>
      <c r="B447" s="288">
        <v>9631</v>
      </c>
      <c r="C447" s="289">
        <f>SUM(C448:C452)</f>
        <v>0</v>
      </c>
      <c r="D447" s="289">
        <f>SUM(D448:D452)</f>
        <v>2</v>
      </c>
      <c r="E447" s="286">
        <f t="shared" si="16"/>
        <v>-2</v>
      </c>
      <c r="F447" s="286">
        <f t="shared" si="14"/>
        <v>-1</v>
      </c>
    </row>
    <row r="448" ht="20.1" customHeight="1" spans="1:6">
      <c r="A448" s="294" t="s">
        <v>1091</v>
      </c>
      <c r="B448" s="288">
        <v>100</v>
      </c>
      <c r="C448" s="289"/>
      <c r="D448" s="289"/>
      <c r="E448" s="286">
        <f t="shared" si="16"/>
        <v>0</v>
      </c>
      <c r="F448" s="286" t="e">
        <f t="shared" si="14"/>
        <v>#DIV/0!</v>
      </c>
    </row>
    <row r="449" ht="20.1" customHeight="1" spans="1:6">
      <c r="A449" s="294" t="s">
        <v>1092</v>
      </c>
      <c r="B449" s="288">
        <v>1301</v>
      </c>
      <c r="C449" s="289"/>
      <c r="D449" s="289"/>
      <c r="E449" s="286">
        <f t="shared" si="16"/>
        <v>0</v>
      </c>
      <c r="F449" s="286" t="e">
        <f t="shared" si="14"/>
        <v>#DIV/0!</v>
      </c>
    </row>
    <row r="450" ht="20.1" customHeight="1" spans="1:6">
      <c r="A450" s="294" t="s">
        <v>1093</v>
      </c>
      <c r="B450" s="288">
        <v>737</v>
      </c>
      <c r="C450" s="289"/>
      <c r="D450" s="289"/>
      <c r="E450" s="286">
        <f t="shared" si="16"/>
        <v>0</v>
      </c>
      <c r="F450" s="286" t="e">
        <f t="shared" si="14"/>
        <v>#DIV/0!</v>
      </c>
    </row>
    <row r="451" ht="20.1" customHeight="1" spans="1:6">
      <c r="A451" s="294" t="s">
        <v>1094</v>
      </c>
      <c r="B451" s="288">
        <v>5536</v>
      </c>
      <c r="C451" s="289"/>
      <c r="D451" s="289"/>
      <c r="E451" s="286">
        <f t="shared" si="16"/>
        <v>0</v>
      </c>
      <c r="F451" s="286" t="e">
        <f t="shared" si="14"/>
        <v>#DIV/0!</v>
      </c>
    </row>
    <row r="452" ht="20.1" customHeight="1" spans="1:6">
      <c r="A452" s="294" t="s">
        <v>1095</v>
      </c>
      <c r="B452" s="288">
        <v>1957</v>
      </c>
      <c r="C452" s="289"/>
      <c r="D452" s="289">
        <v>2</v>
      </c>
      <c r="E452" s="286">
        <f t="shared" si="16"/>
        <v>-2</v>
      </c>
      <c r="F452" s="286">
        <f t="shared" si="14"/>
        <v>-1</v>
      </c>
    </row>
    <row r="453" ht="20.1" customHeight="1" spans="1:6">
      <c r="A453" s="295" t="s">
        <v>1096</v>
      </c>
      <c r="B453" s="288">
        <v>7702</v>
      </c>
      <c r="C453" s="289">
        <f>SUM(C454:C456)</f>
        <v>0</v>
      </c>
      <c r="D453" s="289">
        <f>SUM(D454:D456)</f>
        <v>0</v>
      </c>
      <c r="E453" s="286">
        <f t="shared" si="16"/>
        <v>0</v>
      </c>
      <c r="F453" s="286" t="e">
        <f t="shared" si="14"/>
        <v>#DIV/0!</v>
      </c>
    </row>
    <row r="454" ht="20.1" customHeight="1" spans="1:6">
      <c r="A454" s="294" t="s">
        <v>1097</v>
      </c>
      <c r="B454" s="288">
        <v>5907</v>
      </c>
      <c r="C454" s="289"/>
      <c r="D454" s="289"/>
      <c r="E454" s="286">
        <f t="shared" si="16"/>
        <v>0</v>
      </c>
      <c r="F454" s="286" t="e">
        <f t="shared" si="14"/>
        <v>#DIV/0!</v>
      </c>
    </row>
    <row r="455" ht="20.1" customHeight="1" spans="1:6">
      <c r="A455" s="294" t="s">
        <v>1098</v>
      </c>
      <c r="B455" s="288">
        <v>811</v>
      </c>
      <c r="C455" s="289"/>
      <c r="D455" s="289"/>
      <c r="E455" s="286">
        <f t="shared" si="16"/>
        <v>0</v>
      </c>
      <c r="F455" s="286" t="e">
        <f t="shared" ref="F455:F518" si="17">E455/D455</f>
        <v>#DIV/0!</v>
      </c>
    </row>
    <row r="456" ht="20.1" customHeight="1" spans="1:6">
      <c r="A456" s="294" t="s">
        <v>1099</v>
      </c>
      <c r="B456" s="288">
        <v>984</v>
      </c>
      <c r="C456" s="289"/>
      <c r="D456" s="289"/>
      <c r="E456" s="286">
        <f t="shared" si="16"/>
        <v>0</v>
      </c>
      <c r="F456" s="286" t="e">
        <f t="shared" si="17"/>
        <v>#DIV/0!</v>
      </c>
    </row>
    <row r="457" ht="20.1" customHeight="1" spans="1:6">
      <c r="A457" s="295" t="s">
        <v>1100</v>
      </c>
      <c r="B457" s="288">
        <v>0</v>
      </c>
      <c r="C457" s="289">
        <f>SUM(C458:C460)</f>
        <v>0</v>
      </c>
      <c r="D457" s="289">
        <f>SUM(D458:D460)</f>
        <v>0</v>
      </c>
      <c r="E457" s="286">
        <f t="shared" si="16"/>
        <v>0</v>
      </c>
      <c r="F457" s="286" t="e">
        <f t="shared" si="17"/>
        <v>#DIV/0!</v>
      </c>
    </row>
    <row r="458" ht="20.1" customHeight="1" spans="1:6">
      <c r="A458" s="294" t="s">
        <v>1101</v>
      </c>
      <c r="B458" s="288">
        <v>0</v>
      </c>
      <c r="C458" s="289">
        <v>0</v>
      </c>
      <c r="D458" s="289"/>
      <c r="E458" s="286">
        <f t="shared" si="16"/>
        <v>0</v>
      </c>
      <c r="F458" s="286" t="e">
        <f t="shared" si="17"/>
        <v>#DIV/0!</v>
      </c>
    </row>
    <row r="459" ht="20.1" customHeight="1" spans="1:6">
      <c r="A459" s="294" t="s">
        <v>1102</v>
      </c>
      <c r="B459" s="288">
        <v>0</v>
      </c>
      <c r="C459" s="289">
        <v>0</v>
      </c>
      <c r="D459" s="289"/>
      <c r="E459" s="286">
        <f t="shared" si="16"/>
        <v>0</v>
      </c>
      <c r="F459" s="286" t="e">
        <f t="shared" si="17"/>
        <v>#DIV/0!</v>
      </c>
    </row>
    <row r="460" ht="20.1" customHeight="1" spans="1:6">
      <c r="A460" s="294" t="s">
        <v>1103</v>
      </c>
      <c r="B460" s="288">
        <v>0</v>
      </c>
      <c r="C460" s="289">
        <v>0</v>
      </c>
      <c r="D460" s="289"/>
      <c r="E460" s="286">
        <f t="shared" si="16"/>
        <v>0</v>
      </c>
      <c r="F460" s="286" t="e">
        <f t="shared" si="17"/>
        <v>#DIV/0!</v>
      </c>
    </row>
    <row r="461" ht="20.1" customHeight="1" spans="1:6">
      <c r="A461" s="295" t="s">
        <v>1104</v>
      </c>
      <c r="B461" s="288">
        <v>23643</v>
      </c>
      <c r="C461" s="289">
        <f>SUM(C462:C464)</f>
        <v>0</v>
      </c>
      <c r="D461" s="289">
        <f>SUM(D462:D464)</f>
        <v>0</v>
      </c>
      <c r="E461" s="286">
        <f t="shared" si="16"/>
        <v>0</v>
      </c>
      <c r="F461" s="286" t="e">
        <f t="shared" si="17"/>
        <v>#DIV/0!</v>
      </c>
    </row>
    <row r="462" ht="20.1" customHeight="1" spans="1:6">
      <c r="A462" s="294" t="s">
        <v>1105</v>
      </c>
      <c r="B462" s="288">
        <v>17257</v>
      </c>
      <c r="C462" s="289"/>
      <c r="D462" s="289"/>
      <c r="E462" s="286">
        <f t="shared" si="16"/>
        <v>0</v>
      </c>
      <c r="F462" s="286" t="e">
        <f t="shared" si="17"/>
        <v>#DIV/0!</v>
      </c>
    </row>
    <row r="463" ht="20.1" customHeight="1" spans="1:6">
      <c r="A463" s="294" t="s">
        <v>1106</v>
      </c>
      <c r="B463" s="288">
        <v>1015</v>
      </c>
      <c r="C463" s="289"/>
      <c r="D463" s="289"/>
      <c r="E463" s="286">
        <f t="shared" si="16"/>
        <v>0</v>
      </c>
      <c r="F463" s="286" t="e">
        <f t="shared" si="17"/>
        <v>#DIV/0!</v>
      </c>
    </row>
    <row r="464" ht="20.1" customHeight="1" spans="1:6">
      <c r="A464" s="294" t="s">
        <v>1107</v>
      </c>
      <c r="B464" s="288">
        <v>5371</v>
      </c>
      <c r="C464" s="289"/>
      <c r="D464" s="289"/>
      <c r="E464" s="286">
        <f t="shared" si="16"/>
        <v>0</v>
      </c>
      <c r="F464" s="286" t="e">
        <f t="shared" si="17"/>
        <v>#DIV/0!</v>
      </c>
    </row>
    <row r="465" ht="20.1" customHeight="1" spans="1:6">
      <c r="A465" s="295" t="s">
        <v>1108</v>
      </c>
      <c r="B465" s="288">
        <v>119295</v>
      </c>
      <c r="C465" s="289">
        <f>SUM(C466:C470)</f>
        <v>367</v>
      </c>
      <c r="D465" s="289">
        <f>SUM(D466:D470)</f>
        <v>389</v>
      </c>
      <c r="E465" s="286">
        <f t="shared" si="16"/>
        <v>-22</v>
      </c>
      <c r="F465" s="286">
        <f t="shared" si="17"/>
        <v>-0.0565552699228792</v>
      </c>
    </row>
    <row r="466" ht="20.1" customHeight="1" spans="1:6">
      <c r="A466" s="294" t="s">
        <v>1109</v>
      </c>
      <c r="B466" s="288">
        <v>26016</v>
      </c>
      <c r="C466" s="289"/>
      <c r="D466" s="289">
        <v>152</v>
      </c>
      <c r="E466" s="286">
        <f t="shared" si="16"/>
        <v>-152</v>
      </c>
      <c r="F466" s="286">
        <f t="shared" si="17"/>
        <v>-1</v>
      </c>
    </row>
    <row r="467" ht="20.1" customHeight="1" spans="1:6">
      <c r="A467" s="294" t="s">
        <v>1110</v>
      </c>
      <c r="B467" s="288">
        <v>59970</v>
      </c>
      <c r="C467" s="289">
        <v>222</v>
      </c>
      <c r="D467" s="289">
        <v>201</v>
      </c>
      <c r="E467" s="286">
        <f t="shared" si="16"/>
        <v>21</v>
      </c>
      <c r="F467" s="286">
        <f t="shared" si="17"/>
        <v>0.104477611940299</v>
      </c>
    </row>
    <row r="468" ht="20.1" customHeight="1" spans="1:6">
      <c r="A468" s="294" t="s">
        <v>1111</v>
      </c>
      <c r="B468" s="288">
        <v>16630</v>
      </c>
      <c r="C468" s="289">
        <v>145</v>
      </c>
      <c r="D468" s="289">
        <v>36</v>
      </c>
      <c r="E468" s="286">
        <f t="shared" si="16"/>
        <v>109</v>
      </c>
      <c r="F468" s="286">
        <f t="shared" si="17"/>
        <v>3.02777777777778</v>
      </c>
    </row>
    <row r="469" ht="20.1" customHeight="1" spans="1:6">
      <c r="A469" s="294" t="s">
        <v>1112</v>
      </c>
      <c r="B469" s="288">
        <v>115</v>
      </c>
      <c r="C469" s="289"/>
      <c r="D469" s="289"/>
      <c r="E469" s="286">
        <f t="shared" si="16"/>
        <v>0</v>
      </c>
      <c r="F469" s="286" t="e">
        <f t="shared" si="17"/>
        <v>#DIV/0!</v>
      </c>
    </row>
    <row r="470" ht="20.1" customHeight="1" spans="1:6">
      <c r="A470" s="294" t="s">
        <v>1113</v>
      </c>
      <c r="B470" s="288">
        <v>16564</v>
      </c>
      <c r="C470" s="289"/>
      <c r="D470" s="289"/>
      <c r="E470" s="286">
        <f t="shared" si="16"/>
        <v>0</v>
      </c>
      <c r="F470" s="286" t="e">
        <f t="shared" si="17"/>
        <v>#DIV/0!</v>
      </c>
    </row>
    <row r="471" ht="20.1" customHeight="1" spans="1:6">
      <c r="A471" s="295" t="s">
        <v>1114</v>
      </c>
      <c r="B471" s="288">
        <v>467536</v>
      </c>
      <c r="C471" s="289">
        <f>SUM(C472:C477)</f>
        <v>578</v>
      </c>
      <c r="D471" s="289">
        <f>SUM(D472:D477)</f>
        <v>638</v>
      </c>
      <c r="E471" s="286">
        <f t="shared" si="16"/>
        <v>-60</v>
      </c>
      <c r="F471" s="286">
        <f t="shared" si="17"/>
        <v>-0.0940438871473354</v>
      </c>
    </row>
    <row r="472" ht="20.1" customHeight="1" spans="1:6">
      <c r="A472" s="294" t="s">
        <v>1115</v>
      </c>
      <c r="B472" s="288">
        <v>55925</v>
      </c>
      <c r="C472" s="289"/>
      <c r="D472" s="289"/>
      <c r="E472" s="286">
        <f t="shared" si="16"/>
        <v>0</v>
      </c>
      <c r="F472" s="286" t="e">
        <f t="shared" si="17"/>
        <v>#DIV/0!</v>
      </c>
    </row>
    <row r="473" ht="20.1" customHeight="1" spans="1:6">
      <c r="A473" s="294" t="s">
        <v>1116</v>
      </c>
      <c r="B473" s="288">
        <v>7836</v>
      </c>
      <c r="C473" s="289"/>
      <c r="D473" s="289"/>
      <c r="E473" s="286">
        <f t="shared" si="16"/>
        <v>0</v>
      </c>
      <c r="F473" s="286" t="e">
        <f t="shared" si="17"/>
        <v>#DIV/0!</v>
      </c>
    </row>
    <row r="474" ht="20.1" customHeight="1" spans="1:6">
      <c r="A474" s="294" t="s">
        <v>1117</v>
      </c>
      <c r="B474" s="288">
        <v>30525</v>
      </c>
      <c r="C474" s="289"/>
      <c r="D474" s="289"/>
      <c r="E474" s="286">
        <f t="shared" si="16"/>
        <v>0</v>
      </c>
      <c r="F474" s="286" t="e">
        <f t="shared" si="17"/>
        <v>#DIV/0!</v>
      </c>
    </row>
    <row r="475" ht="20.1" customHeight="1" spans="1:6">
      <c r="A475" s="294" t="s">
        <v>1118</v>
      </c>
      <c r="B475" s="288">
        <v>13400</v>
      </c>
      <c r="C475" s="289"/>
      <c r="D475" s="289"/>
      <c r="E475" s="286">
        <f t="shared" si="16"/>
        <v>0</v>
      </c>
      <c r="F475" s="286" t="e">
        <f t="shared" si="17"/>
        <v>#DIV/0!</v>
      </c>
    </row>
    <row r="476" ht="20.1" customHeight="1" spans="1:6">
      <c r="A476" s="294" t="s">
        <v>1119</v>
      </c>
      <c r="B476" s="288">
        <v>7711</v>
      </c>
      <c r="C476" s="289"/>
      <c r="D476" s="289"/>
      <c r="E476" s="286">
        <f t="shared" si="16"/>
        <v>0</v>
      </c>
      <c r="F476" s="286" t="e">
        <f t="shared" si="17"/>
        <v>#DIV/0!</v>
      </c>
    </row>
    <row r="477" ht="20.1" customHeight="1" spans="1:6">
      <c r="A477" s="294" t="s">
        <v>1120</v>
      </c>
      <c r="B477" s="288">
        <v>352139</v>
      </c>
      <c r="C477" s="289">
        <v>578</v>
      </c>
      <c r="D477" s="289">
        <v>638</v>
      </c>
      <c r="E477" s="286">
        <f t="shared" si="16"/>
        <v>-60</v>
      </c>
      <c r="F477" s="286">
        <f t="shared" si="17"/>
        <v>-0.0940438871473354</v>
      </c>
    </row>
    <row r="478" ht="20.1" customHeight="1" spans="1:6">
      <c r="A478" s="295" t="s">
        <v>1121</v>
      </c>
      <c r="B478" s="288">
        <v>462588</v>
      </c>
      <c r="C478" s="289">
        <f>SUM(C479)</f>
        <v>199</v>
      </c>
      <c r="D478" s="289">
        <f>SUM(D479)</f>
        <v>903</v>
      </c>
      <c r="E478" s="286">
        <f t="shared" si="16"/>
        <v>-704</v>
      </c>
      <c r="F478" s="286">
        <f t="shared" si="17"/>
        <v>-0.779623477297896</v>
      </c>
    </row>
    <row r="479" ht="20.1" customHeight="1" spans="1:6">
      <c r="A479" s="294" t="s">
        <v>1122</v>
      </c>
      <c r="B479" s="288">
        <v>462588</v>
      </c>
      <c r="C479" s="289">
        <v>199</v>
      </c>
      <c r="D479" s="289">
        <v>903</v>
      </c>
      <c r="E479" s="286">
        <f t="shared" si="16"/>
        <v>-704</v>
      </c>
      <c r="F479" s="286">
        <f t="shared" si="17"/>
        <v>-0.779623477297896</v>
      </c>
    </row>
    <row r="480" ht="20.1" customHeight="1" spans="1:6">
      <c r="A480" s="295" t="s">
        <v>1123</v>
      </c>
      <c r="B480" s="288">
        <v>593803</v>
      </c>
      <c r="C480" s="289">
        <f>SUM(C481+C486+C495+C501+C507+C512+C517+C524+C528+C530)</f>
        <v>1853</v>
      </c>
      <c r="D480" s="289">
        <f>SUM(D481+D486+D495+D501+D507+D512+D517+D524+D528+D530)</f>
        <v>1533</v>
      </c>
      <c r="E480" s="286">
        <f t="shared" si="16"/>
        <v>320</v>
      </c>
      <c r="F480" s="286">
        <f t="shared" si="17"/>
        <v>0.208741030658839</v>
      </c>
    </row>
    <row r="481" ht="20.1" customHeight="1" spans="1:6">
      <c r="A481" s="295" t="s">
        <v>1891</v>
      </c>
      <c r="B481" s="288">
        <v>52736</v>
      </c>
      <c r="C481" s="289">
        <f>SUM(C482:C485)</f>
        <v>867</v>
      </c>
      <c r="D481" s="289">
        <f>SUM(D482:D485)</f>
        <v>361</v>
      </c>
      <c r="E481" s="286">
        <f t="shared" si="16"/>
        <v>506</v>
      </c>
      <c r="F481" s="286">
        <f t="shared" si="17"/>
        <v>1.4016620498615</v>
      </c>
    </row>
    <row r="482" ht="20.1" customHeight="1" spans="1:6">
      <c r="A482" s="294" t="s">
        <v>805</v>
      </c>
      <c r="B482" s="288">
        <v>28359</v>
      </c>
      <c r="C482" s="289">
        <v>223</v>
      </c>
      <c r="D482" s="289">
        <v>132</v>
      </c>
      <c r="E482" s="286">
        <f t="shared" si="16"/>
        <v>91</v>
      </c>
      <c r="F482" s="286">
        <f t="shared" si="17"/>
        <v>0.689393939393939</v>
      </c>
    </row>
    <row r="483" ht="20.1" customHeight="1" spans="1:6">
      <c r="A483" s="294" t="s">
        <v>806</v>
      </c>
      <c r="B483" s="288">
        <v>11754</v>
      </c>
      <c r="C483" s="289">
        <v>614</v>
      </c>
      <c r="D483" s="289">
        <v>219</v>
      </c>
      <c r="E483" s="286">
        <f t="shared" si="16"/>
        <v>395</v>
      </c>
      <c r="F483" s="286">
        <f t="shared" si="17"/>
        <v>1.80365296803653</v>
      </c>
    </row>
    <row r="484" ht="20.1" customHeight="1" spans="1:6">
      <c r="A484" s="294" t="s">
        <v>807</v>
      </c>
      <c r="B484" s="288">
        <v>170</v>
      </c>
      <c r="C484" s="289"/>
      <c r="D484" s="289"/>
      <c r="E484" s="286">
        <f t="shared" si="16"/>
        <v>0</v>
      </c>
      <c r="F484" s="286" t="e">
        <f t="shared" si="17"/>
        <v>#DIV/0!</v>
      </c>
    </row>
    <row r="485" ht="20.1" customHeight="1" spans="1:6">
      <c r="A485" s="294" t="s">
        <v>1125</v>
      </c>
      <c r="B485" s="288">
        <v>12453</v>
      </c>
      <c r="C485" s="289">
        <v>30</v>
      </c>
      <c r="D485" s="289">
        <v>10</v>
      </c>
      <c r="E485" s="286">
        <f t="shared" si="16"/>
        <v>20</v>
      </c>
      <c r="F485" s="286">
        <f t="shared" si="17"/>
        <v>2</v>
      </c>
    </row>
    <row r="486" ht="20.1" customHeight="1" spans="1:6">
      <c r="A486" s="295" t="s">
        <v>1126</v>
      </c>
      <c r="B486" s="288">
        <v>2889</v>
      </c>
      <c r="C486" s="289">
        <f>SUM(C487:C494)</f>
        <v>0</v>
      </c>
      <c r="D486" s="289">
        <f>SUM(D487:D494)</f>
        <v>0</v>
      </c>
      <c r="E486" s="286">
        <f t="shared" si="16"/>
        <v>0</v>
      </c>
      <c r="F486" s="286" t="e">
        <f t="shared" si="17"/>
        <v>#DIV/0!</v>
      </c>
    </row>
    <row r="487" ht="20.1" customHeight="1" spans="1:6">
      <c r="A487" s="294" t="s">
        <v>1127</v>
      </c>
      <c r="B487" s="288">
        <v>912</v>
      </c>
      <c r="C487" s="289"/>
      <c r="D487" s="289"/>
      <c r="E487" s="286">
        <f t="shared" si="16"/>
        <v>0</v>
      </c>
      <c r="F487" s="286" t="e">
        <f t="shared" si="17"/>
        <v>#DIV/0!</v>
      </c>
    </row>
    <row r="488" ht="20.1" customHeight="1" spans="1:6">
      <c r="A488" s="294" t="s">
        <v>1128</v>
      </c>
      <c r="B488" s="288">
        <v>15</v>
      </c>
      <c r="C488" s="289"/>
      <c r="D488" s="289"/>
      <c r="E488" s="286">
        <f t="shared" si="16"/>
        <v>0</v>
      </c>
      <c r="F488" s="286" t="e">
        <f t="shared" si="17"/>
        <v>#DIV/0!</v>
      </c>
    </row>
    <row r="489" ht="20.1" customHeight="1" spans="1:6">
      <c r="A489" s="294" t="s">
        <v>1129</v>
      </c>
      <c r="B489" s="288">
        <v>0</v>
      </c>
      <c r="C489" s="289"/>
      <c r="D489" s="289"/>
      <c r="E489" s="286">
        <f t="shared" si="16"/>
        <v>0</v>
      </c>
      <c r="F489" s="286" t="e">
        <f t="shared" si="17"/>
        <v>#DIV/0!</v>
      </c>
    </row>
    <row r="490" ht="20.1" customHeight="1" spans="1:6">
      <c r="A490" s="294" t="s">
        <v>1130</v>
      </c>
      <c r="B490" s="288">
        <v>1821</v>
      </c>
      <c r="C490" s="289"/>
      <c r="D490" s="289"/>
      <c r="E490" s="286">
        <f t="shared" si="16"/>
        <v>0</v>
      </c>
      <c r="F490" s="286" t="e">
        <f t="shared" si="17"/>
        <v>#DIV/0!</v>
      </c>
    </row>
    <row r="491" ht="20.1" customHeight="1" spans="1:6">
      <c r="A491" s="294" t="s">
        <v>1131</v>
      </c>
      <c r="B491" s="288">
        <v>0</v>
      </c>
      <c r="C491" s="289"/>
      <c r="D491" s="289"/>
      <c r="E491" s="286">
        <f t="shared" si="16"/>
        <v>0</v>
      </c>
      <c r="F491" s="286" t="e">
        <f t="shared" si="17"/>
        <v>#DIV/0!</v>
      </c>
    </row>
    <row r="492" ht="20.1" customHeight="1" spans="1:6">
      <c r="A492" s="294" t="s">
        <v>1132</v>
      </c>
      <c r="B492" s="288">
        <v>0</v>
      </c>
      <c r="C492" s="289"/>
      <c r="D492" s="289"/>
      <c r="E492" s="286">
        <f t="shared" si="16"/>
        <v>0</v>
      </c>
      <c r="F492" s="286" t="e">
        <f t="shared" si="17"/>
        <v>#DIV/0!</v>
      </c>
    </row>
    <row r="493" ht="20.1" customHeight="1" spans="1:6">
      <c r="A493" s="294" t="s">
        <v>1133</v>
      </c>
      <c r="B493" s="288">
        <v>2</v>
      </c>
      <c r="C493" s="289"/>
      <c r="D493" s="289"/>
      <c r="E493" s="286">
        <f t="shared" si="16"/>
        <v>0</v>
      </c>
      <c r="F493" s="286" t="e">
        <f t="shared" si="17"/>
        <v>#DIV/0!</v>
      </c>
    </row>
    <row r="494" ht="20.1" customHeight="1" spans="1:6">
      <c r="A494" s="294" t="s">
        <v>1134</v>
      </c>
      <c r="B494" s="288">
        <v>139</v>
      </c>
      <c r="C494" s="289"/>
      <c r="D494" s="289"/>
      <c r="E494" s="286">
        <f t="shared" si="16"/>
        <v>0</v>
      </c>
      <c r="F494" s="286" t="e">
        <f t="shared" si="17"/>
        <v>#DIV/0!</v>
      </c>
    </row>
    <row r="495" ht="20.1" customHeight="1" spans="1:6">
      <c r="A495" s="295" t="s">
        <v>1135</v>
      </c>
      <c r="B495" s="288">
        <v>25445</v>
      </c>
      <c r="C495" s="289">
        <f>SUM(C496:C500)</f>
        <v>0</v>
      </c>
      <c r="D495" s="289">
        <f>SUM(D496:D500)</f>
        <v>0</v>
      </c>
      <c r="E495" s="286">
        <f t="shared" si="16"/>
        <v>0</v>
      </c>
      <c r="F495" s="286" t="e">
        <f t="shared" si="17"/>
        <v>#DIV/0!</v>
      </c>
    </row>
    <row r="496" ht="20.1" customHeight="1" spans="1:6">
      <c r="A496" s="294" t="s">
        <v>1127</v>
      </c>
      <c r="B496" s="288">
        <v>11396</v>
      </c>
      <c r="C496" s="289"/>
      <c r="D496" s="289"/>
      <c r="E496" s="286">
        <f t="shared" si="16"/>
        <v>0</v>
      </c>
      <c r="F496" s="286" t="e">
        <f t="shared" si="17"/>
        <v>#DIV/0!</v>
      </c>
    </row>
    <row r="497" ht="20.1" customHeight="1" spans="1:6">
      <c r="A497" s="294" t="s">
        <v>1136</v>
      </c>
      <c r="B497" s="288">
        <v>3279</v>
      </c>
      <c r="C497" s="289"/>
      <c r="D497" s="289"/>
      <c r="E497" s="286">
        <f t="shared" si="16"/>
        <v>0</v>
      </c>
      <c r="F497" s="286" t="e">
        <f t="shared" si="17"/>
        <v>#DIV/0!</v>
      </c>
    </row>
    <row r="498" ht="20.1" customHeight="1" spans="1:6">
      <c r="A498" s="294" t="s">
        <v>1137</v>
      </c>
      <c r="B498" s="288">
        <v>4673</v>
      </c>
      <c r="C498" s="289"/>
      <c r="D498" s="289"/>
      <c r="E498" s="286">
        <f t="shared" si="16"/>
        <v>0</v>
      </c>
      <c r="F498" s="286" t="e">
        <f t="shared" si="17"/>
        <v>#DIV/0!</v>
      </c>
    </row>
    <row r="499" ht="20.1" customHeight="1" spans="1:6">
      <c r="A499" s="294" t="s">
        <v>1138</v>
      </c>
      <c r="B499" s="288">
        <v>4573</v>
      </c>
      <c r="C499" s="289"/>
      <c r="D499" s="289"/>
      <c r="E499" s="286">
        <f t="shared" si="16"/>
        <v>0</v>
      </c>
      <c r="F499" s="286" t="e">
        <f t="shared" si="17"/>
        <v>#DIV/0!</v>
      </c>
    </row>
    <row r="500" ht="20.1" customHeight="1" spans="1:6">
      <c r="A500" s="294" t="s">
        <v>1139</v>
      </c>
      <c r="B500" s="288">
        <v>1524</v>
      </c>
      <c r="C500" s="289"/>
      <c r="D500" s="289"/>
      <c r="E500" s="286">
        <f t="shared" si="16"/>
        <v>0</v>
      </c>
      <c r="F500" s="286" t="e">
        <f t="shared" si="17"/>
        <v>#DIV/0!</v>
      </c>
    </row>
    <row r="501" ht="20.1" customHeight="1" spans="1:6">
      <c r="A501" s="295" t="s">
        <v>1140</v>
      </c>
      <c r="B501" s="288">
        <v>335113</v>
      </c>
      <c r="C501" s="289">
        <f>SUM(C502:C506)</f>
        <v>29</v>
      </c>
      <c r="D501" s="289">
        <f>SUM(D502:D506)</f>
        <v>106</v>
      </c>
      <c r="E501" s="286">
        <f t="shared" ref="E501:E506" si="18">C501-D501</f>
        <v>-77</v>
      </c>
      <c r="F501" s="286">
        <f t="shared" si="17"/>
        <v>-0.726415094339623</v>
      </c>
    </row>
    <row r="502" ht="20.1" customHeight="1" spans="1:6">
      <c r="A502" s="294" t="s">
        <v>1127</v>
      </c>
      <c r="B502" s="288">
        <v>6272</v>
      </c>
      <c r="C502" s="289"/>
      <c r="D502" s="289"/>
      <c r="E502" s="286">
        <f t="shared" si="18"/>
        <v>0</v>
      </c>
      <c r="F502" s="286" t="e">
        <f t="shared" si="17"/>
        <v>#DIV/0!</v>
      </c>
    </row>
    <row r="503" ht="20.1" customHeight="1" spans="1:6">
      <c r="A503" s="294" t="s">
        <v>1141</v>
      </c>
      <c r="B503" s="288">
        <v>118329</v>
      </c>
      <c r="C503" s="289">
        <v>19</v>
      </c>
      <c r="D503" s="289">
        <v>71</v>
      </c>
      <c r="E503" s="286">
        <f t="shared" si="18"/>
        <v>-52</v>
      </c>
      <c r="F503" s="286">
        <f t="shared" si="17"/>
        <v>-0.732394366197183</v>
      </c>
    </row>
    <row r="504" ht="20.1" customHeight="1" spans="1:6">
      <c r="A504" s="294" t="s">
        <v>1142</v>
      </c>
      <c r="B504" s="288">
        <v>40590</v>
      </c>
      <c r="C504" s="289">
        <v>10</v>
      </c>
      <c r="D504" s="289">
        <v>35</v>
      </c>
      <c r="E504" s="286">
        <f t="shared" si="18"/>
        <v>-25</v>
      </c>
      <c r="F504" s="286">
        <f t="shared" si="17"/>
        <v>-0.714285714285714</v>
      </c>
    </row>
    <row r="505" ht="20.1" customHeight="1" spans="1:6">
      <c r="A505" s="294" t="s">
        <v>1143</v>
      </c>
      <c r="B505" s="288">
        <v>25838</v>
      </c>
      <c r="C505" s="289"/>
      <c r="D505" s="289"/>
      <c r="E505" s="286">
        <f t="shared" si="18"/>
        <v>0</v>
      </c>
      <c r="F505" s="286" t="e">
        <f t="shared" si="17"/>
        <v>#DIV/0!</v>
      </c>
    </row>
    <row r="506" ht="20.1" customHeight="1" spans="1:6">
      <c r="A506" s="294" t="s">
        <v>1144</v>
      </c>
      <c r="B506" s="288">
        <v>144084</v>
      </c>
      <c r="C506" s="289"/>
      <c r="D506" s="289"/>
      <c r="E506" s="286">
        <f t="shared" si="18"/>
        <v>0</v>
      </c>
      <c r="F506" s="286" t="e">
        <f t="shared" si="17"/>
        <v>#DIV/0!</v>
      </c>
    </row>
    <row r="507" ht="20.1" customHeight="1" spans="1:6">
      <c r="A507" s="295" t="s">
        <v>1145</v>
      </c>
      <c r="B507" s="288">
        <v>24695</v>
      </c>
      <c r="C507" s="289">
        <f>SUM(C508:C511)</f>
        <v>0</v>
      </c>
      <c r="D507" s="289">
        <f>SUM(D508:D511)</f>
        <v>0</v>
      </c>
      <c r="E507" s="286">
        <f t="shared" ref="E507:E515" si="19">C507-D507</f>
        <v>0</v>
      </c>
      <c r="F507" s="286" t="e">
        <f t="shared" si="17"/>
        <v>#DIV/0!</v>
      </c>
    </row>
    <row r="508" ht="20.1" customHeight="1" spans="1:6">
      <c r="A508" s="294" t="s">
        <v>1127</v>
      </c>
      <c r="B508" s="288">
        <v>1093</v>
      </c>
      <c r="C508" s="289"/>
      <c r="D508" s="289"/>
      <c r="E508" s="286">
        <f t="shared" si="19"/>
        <v>0</v>
      </c>
      <c r="F508" s="286" t="e">
        <f t="shared" si="17"/>
        <v>#DIV/0!</v>
      </c>
    </row>
    <row r="509" ht="20.1" customHeight="1" spans="1:6">
      <c r="A509" s="294" t="s">
        <v>1146</v>
      </c>
      <c r="B509" s="288">
        <v>337</v>
      </c>
      <c r="C509" s="289"/>
      <c r="D509" s="289"/>
      <c r="E509" s="286">
        <f t="shared" si="19"/>
        <v>0</v>
      </c>
      <c r="F509" s="286" t="e">
        <f t="shared" si="17"/>
        <v>#DIV/0!</v>
      </c>
    </row>
    <row r="510" ht="20.1" customHeight="1" spans="1:6">
      <c r="A510" s="294" t="s">
        <v>1147</v>
      </c>
      <c r="B510" s="288">
        <v>10429</v>
      </c>
      <c r="C510" s="289"/>
      <c r="D510" s="289"/>
      <c r="E510" s="286">
        <f t="shared" si="19"/>
        <v>0</v>
      </c>
      <c r="F510" s="286" t="e">
        <f t="shared" si="17"/>
        <v>#DIV/0!</v>
      </c>
    </row>
    <row r="511" ht="20.1" customHeight="1" spans="1:6">
      <c r="A511" s="294" t="s">
        <v>1148</v>
      </c>
      <c r="B511" s="288">
        <v>12836</v>
      </c>
      <c r="C511" s="289"/>
      <c r="D511" s="289"/>
      <c r="E511" s="286">
        <f t="shared" si="19"/>
        <v>0</v>
      </c>
      <c r="F511" s="286" t="e">
        <f t="shared" si="17"/>
        <v>#DIV/0!</v>
      </c>
    </row>
    <row r="512" ht="20.1" customHeight="1" spans="1:6">
      <c r="A512" s="295" t="s">
        <v>1149</v>
      </c>
      <c r="B512" s="288">
        <v>8343</v>
      </c>
      <c r="C512" s="289">
        <f>SUM(C513:C516)</f>
        <v>0</v>
      </c>
      <c r="D512" s="289">
        <f>SUM(D513:D516)</f>
        <v>0</v>
      </c>
      <c r="E512" s="286">
        <f t="shared" si="19"/>
        <v>0</v>
      </c>
      <c r="F512" s="286" t="e">
        <f t="shared" si="17"/>
        <v>#DIV/0!</v>
      </c>
    </row>
    <row r="513" ht="20.1" customHeight="1" spans="1:6">
      <c r="A513" s="294" t="s">
        <v>1150</v>
      </c>
      <c r="B513" s="288">
        <v>2275</v>
      </c>
      <c r="C513" s="289"/>
      <c r="D513" s="289"/>
      <c r="E513" s="286">
        <f t="shared" si="19"/>
        <v>0</v>
      </c>
      <c r="F513" s="286" t="e">
        <f t="shared" si="17"/>
        <v>#DIV/0!</v>
      </c>
    </row>
    <row r="514" ht="20.1" customHeight="1" spans="1:6">
      <c r="A514" s="294" t="s">
        <v>1151</v>
      </c>
      <c r="B514" s="288">
        <v>4545</v>
      </c>
      <c r="C514" s="289"/>
      <c r="D514" s="289"/>
      <c r="E514" s="286">
        <f t="shared" si="19"/>
        <v>0</v>
      </c>
      <c r="F514" s="286" t="e">
        <f t="shared" si="17"/>
        <v>#DIV/0!</v>
      </c>
    </row>
    <row r="515" ht="20.1" customHeight="1" spans="1:6">
      <c r="A515" s="294" t="s">
        <v>1152</v>
      </c>
      <c r="B515" s="288">
        <v>200</v>
      </c>
      <c r="C515" s="289"/>
      <c r="D515" s="289"/>
      <c r="E515" s="286">
        <f t="shared" si="19"/>
        <v>0</v>
      </c>
      <c r="F515" s="286" t="e">
        <f t="shared" si="17"/>
        <v>#DIV/0!</v>
      </c>
    </row>
    <row r="516" ht="20.1" customHeight="1" spans="1:6">
      <c r="A516" s="294" t="s">
        <v>1153</v>
      </c>
      <c r="B516" s="288">
        <v>1323</v>
      </c>
      <c r="C516" s="289"/>
      <c r="D516" s="289"/>
      <c r="E516" s="286">
        <f t="shared" ref="E516:E524" si="20">C516-D516</f>
        <v>0</v>
      </c>
      <c r="F516" s="286" t="e">
        <f t="shared" si="17"/>
        <v>#DIV/0!</v>
      </c>
    </row>
    <row r="517" ht="20.1" customHeight="1" spans="1:6">
      <c r="A517" s="295" t="s">
        <v>1154</v>
      </c>
      <c r="B517" s="288">
        <v>33113</v>
      </c>
      <c r="C517" s="289">
        <f>SUM(C518:C523)</f>
        <v>32</v>
      </c>
      <c r="D517" s="289">
        <f>SUM(D518:D523)</f>
        <v>47</v>
      </c>
      <c r="E517" s="286">
        <f t="shared" si="20"/>
        <v>-15</v>
      </c>
      <c r="F517" s="286">
        <f t="shared" si="17"/>
        <v>-0.319148936170213</v>
      </c>
    </row>
    <row r="518" ht="20.1" customHeight="1" spans="1:6">
      <c r="A518" s="294" t="s">
        <v>1127</v>
      </c>
      <c r="B518" s="288">
        <v>7208</v>
      </c>
      <c r="C518" s="289"/>
      <c r="D518" s="289"/>
      <c r="E518" s="286">
        <f t="shared" si="20"/>
        <v>0</v>
      </c>
      <c r="F518" s="286" t="e">
        <f t="shared" si="17"/>
        <v>#DIV/0!</v>
      </c>
    </row>
    <row r="519" ht="20.1" customHeight="1" spans="1:6">
      <c r="A519" s="294" t="s">
        <v>1155</v>
      </c>
      <c r="B519" s="288">
        <v>6005</v>
      </c>
      <c r="C519" s="289">
        <v>5</v>
      </c>
      <c r="D519" s="289"/>
      <c r="E519" s="286">
        <f t="shared" si="20"/>
        <v>5</v>
      </c>
      <c r="F519" s="286" t="e">
        <f t="shared" ref="F519:F582" si="21">E519/D519</f>
        <v>#DIV/0!</v>
      </c>
    </row>
    <row r="520" ht="20.1" customHeight="1" spans="1:6">
      <c r="A520" s="294" t="s">
        <v>1156</v>
      </c>
      <c r="B520" s="288">
        <v>447</v>
      </c>
      <c r="C520" s="289">
        <v>2</v>
      </c>
      <c r="D520" s="289"/>
      <c r="E520" s="286">
        <f t="shared" si="20"/>
        <v>2</v>
      </c>
      <c r="F520" s="286" t="e">
        <f t="shared" si="21"/>
        <v>#DIV/0!</v>
      </c>
    </row>
    <row r="521" ht="20.1" customHeight="1" spans="1:6">
      <c r="A521" s="294" t="s">
        <v>1157</v>
      </c>
      <c r="B521" s="288">
        <v>407</v>
      </c>
      <c r="C521" s="289"/>
      <c r="D521" s="289"/>
      <c r="E521" s="286">
        <f t="shared" si="20"/>
        <v>0</v>
      </c>
      <c r="F521" s="286" t="e">
        <f t="shared" si="21"/>
        <v>#DIV/0!</v>
      </c>
    </row>
    <row r="522" ht="20.1" customHeight="1" spans="1:6">
      <c r="A522" s="294" t="s">
        <v>1158</v>
      </c>
      <c r="B522" s="288">
        <v>1992</v>
      </c>
      <c r="C522" s="289"/>
      <c r="D522" s="289"/>
      <c r="E522" s="286">
        <f t="shared" si="20"/>
        <v>0</v>
      </c>
      <c r="F522" s="286" t="e">
        <f t="shared" si="21"/>
        <v>#DIV/0!</v>
      </c>
    </row>
    <row r="523" ht="20.1" customHeight="1" spans="1:6">
      <c r="A523" s="294" t="s">
        <v>1159</v>
      </c>
      <c r="B523" s="288">
        <v>17054</v>
      </c>
      <c r="C523" s="289">
        <v>25</v>
      </c>
      <c r="D523" s="289">
        <v>47</v>
      </c>
      <c r="E523" s="286">
        <f t="shared" si="20"/>
        <v>-22</v>
      </c>
      <c r="F523" s="286">
        <f t="shared" si="21"/>
        <v>-0.468085106382979</v>
      </c>
    </row>
    <row r="524" ht="20.1" customHeight="1" spans="1:6">
      <c r="A524" s="295" t="s">
        <v>1160</v>
      </c>
      <c r="B524" s="288">
        <v>233</v>
      </c>
      <c r="C524" s="289">
        <f>SUM(C525:C527)</f>
        <v>0</v>
      </c>
      <c r="D524" s="289">
        <f>SUM(D525:D527)</f>
        <v>0</v>
      </c>
      <c r="E524" s="286">
        <f t="shared" si="20"/>
        <v>0</v>
      </c>
      <c r="F524" s="286" t="e">
        <f t="shared" si="21"/>
        <v>#DIV/0!</v>
      </c>
    </row>
    <row r="525" ht="20.1" customHeight="1" spans="1:6">
      <c r="A525" s="294" t="s">
        <v>1161</v>
      </c>
      <c r="B525" s="288">
        <v>94</v>
      </c>
      <c r="C525" s="289"/>
      <c r="D525" s="289"/>
      <c r="E525" s="286">
        <f t="shared" ref="E525:E535" si="22">C525-D525</f>
        <v>0</v>
      </c>
      <c r="F525" s="286" t="e">
        <f t="shared" si="21"/>
        <v>#DIV/0!</v>
      </c>
    </row>
    <row r="526" ht="20.1" customHeight="1" spans="1:6">
      <c r="A526" s="294" t="s">
        <v>1162</v>
      </c>
      <c r="B526" s="288">
        <v>0</v>
      </c>
      <c r="C526" s="289"/>
      <c r="D526" s="289"/>
      <c r="E526" s="286">
        <f t="shared" si="22"/>
        <v>0</v>
      </c>
      <c r="F526" s="286" t="e">
        <f t="shared" si="21"/>
        <v>#DIV/0!</v>
      </c>
    </row>
    <row r="527" ht="20.1" customHeight="1" spans="1:6">
      <c r="A527" s="294" t="s">
        <v>1163</v>
      </c>
      <c r="B527" s="288">
        <v>139</v>
      </c>
      <c r="C527" s="289"/>
      <c r="D527" s="289"/>
      <c r="E527" s="286">
        <f t="shared" si="22"/>
        <v>0</v>
      </c>
      <c r="F527" s="286" t="e">
        <f t="shared" si="21"/>
        <v>#DIV/0!</v>
      </c>
    </row>
    <row r="528" ht="20.1" customHeight="1" spans="1:6">
      <c r="A528" s="295" t="s">
        <v>1164</v>
      </c>
      <c r="B528" s="288">
        <v>626</v>
      </c>
      <c r="C528" s="289">
        <f>SUM(C529)</f>
        <v>0</v>
      </c>
      <c r="D528" s="289">
        <f>SUM(D529)</f>
        <v>0</v>
      </c>
      <c r="E528" s="286">
        <f t="shared" si="22"/>
        <v>0</v>
      </c>
      <c r="F528" s="286" t="e">
        <f t="shared" si="21"/>
        <v>#DIV/0!</v>
      </c>
    </row>
    <row r="529" ht="20.1" customHeight="1" spans="1:6">
      <c r="A529" s="294" t="s">
        <v>1165</v>
      </c>
      <c r="B529" s="288">
        <v>626</v>
      </c>
      <c r="C529" s="289"/>
      <c r="D529" s="289"/>
      <c r="E529" s="286">
        <f t="shared" si="22"/>
        <v>0</v>
      </c>
      <c r="F529" s="286" t="e">
        <f t="shared" si="21"/>
        <v>#DIV/0!</v>
      </c>
    </row>
    <row r="530" ht="20.1" customHeight="1" spans="1:6">
      <c r="A530" s="295" t="s">
        <v>1166</v>
      </c>
      <c r="B530" s="288">
        <v>110610</v>
      </c>
      <c r="C530" s="289">
        <f>SUM(C531:C534)</f>
        <v>925</v>
      </c>
      <c r="D530" s="289">
        <f>SUM(D531:D534)</f>
        <v>1019</v>
      </c>
      <c r="E530" s="286">
        <f t="shared" si="22"/>
        <v>-94</v>
      </c>
      <c r="F530" s="286">
        <f t="shared" si="21"/>
        <v>-0.0922473012757605</v>
      </c>
    </row>
    <row r="531" ht="20.1" customHeight="1" spans="1:6">
      <c r="A531" s="294" t="s">
        <v>1167</v>
      </c>
      <c r="B531" s="288">
        <v>6082</v>
      </c>
      <c r="C531" s="289"/>
      <c r="D531" s="289"/>
      <c r="E531" s="286">
        <f t="shared" si="22"/>
        <v>0</v>
      </c>
      <c r="F531" s="286" t="e">
        <f t="shared" si="21"/>
        <v>#DIV/0!</v>
      </c>
    </row>
    <row r="532" ht="20.1" customHeight="1" spans="1:6">
      <c r="A532" s="294" t="s">
        <v>1168</v>
      </c>
      <c r="B532" s="288">
        <v>236</v>
      </c>
      <c r="C532" s="289"/>
      <c r="D532" s="289"/>
      <c r="E532" s="286">
        <f t="shared" si="22"/>
        <v>0</v>
      </c>
      <c r="F532" s="286" t="e">
        <f t="shared" si="21"/>
        <v>#DIV/0!</v>
      </c>
    </row>
    <row r="533" ht="20.1" customHeight="1" spans="1:6">
      <c r="A533" s="294" t="s">
        <v>1169</v>
      </c>
      <c r="B533" s="288">
        <v>10724</v>
      </c>
      <c r="C533" s="289"/>
      <c r="D533" s="289"/>
      <c r="E533" s="286">
        <f t="shared" si="22"/>
        <v>0</v>
      </c>
      <c r="F533" s="286" t="e">
        <f t="shared" si="21"/>
        <v>#DIV/0!</v>
      </c>
    </row>
    <row r="534" ht="20.1" customHeight="1" spans="1:6">
      <c r="A534" s="294" t="s">
        <v>1170</v>
      </c>
      <c r="B534" s="288">
        <v>93568</v>
      </c>
      <c r="C534" s="289">
        <v>925</v>
      </c>
      <c r="D534" s="289">
        <v>1019</v>
      </c>
      <c r="E534" s="286">
        <f t="shared" si="22"/>
        <v>-94</v>
      </c>
      <c r="F534" s="286">
        <f t="shared" si="21"/>
        <v>-0.0922473012757605</v>
      </c>
    </row>
    <row r="535" ht="20.1" customHeight="1" spans="1:6">
      <c r="A535" s="295" t="s">
        <v>1171</v>
      </c>
      <c r="B535" s="288">
        <v>800051</v>
      </c>
      <c r="C535" s="289">
        <f>SUM(C536+C550+C558+C569+C578+C587)</f>
        <v>3900</v>
      </c>
      <c r="D535" s="289">
        <f>SUM(D536+D550+D558+D569+D578+D587)</f>
        <v>2819</v>
      </c>
      <c r="E535" s="286">
        <f t="shared" si="22"/>
        <v>1081</v>
      </c>
      <c r="F535" s="286">
        <f t="shared" si="21"/>
        <v>0.383469315360057</v>
      </c>
    </row>
    <row r="536" ht="20.1" customHeight="1" spans="1:6">
      <c r="A536" s="295" t="s">
        <v>1892</v>
      </c>
      <c r="B536" s="288">
        <v>284521</v>
      </c>
      <c r="C536" s="289">
        <f>SUM(C537:C549)</f>
        <v>2145</v>
      </c>
      <c r="D536" s="289">
        <f>SUM(D537:D549)</f>
        <v>809</v>
      </c>
      <c r="E536" s="286">
        <f t="shared" ref="E536:E542" si="23">C536-D536</f>
        <v>1336</v>
      </c>
      <c r="F536" s="286">
        <f t="shared" si="21"/>
        <v>1.65142150803461</v>
      </c>
    </row>
    <row r="537" ht="20.1" customHeight="1" spans="1:6">
      <c r="A537" s="294" t="s">
        <v>805</v>
      </c>
      <c r="B537" s="288">
        <v>46378</v>
      </c>
      <c r="C537" s="289">
        <v>815</v>
      </c>
      <c r="D537" s="289">
        <v>480</v>
      </c>
      <c r="E537" s="286">
        <f t="shared" si="23"/>
        <v>335</v>
      </c>
      <c r="F537" s="286">
        <f t="shared" si="21"/>
        <v>0.697916666666667</v>
      </c>
    </row>
    <row r="538" ht="20.1" customHeight="1" spans="1:6">
      <c r="A538" s="294" t="s">
        <v>806</v>
      </c>
      <c r="B538" s="288">
        <v>9484</v>
      </c>
      <c r="C538" s="289">
        <v>41</v>
      </c>
      <c r="D538" s="289">
        <v>87</v>
      </c>
      <c r="E538" s="286">
        <f t="shared" si="23"/>
        <v>-46</v>
      </c>
      <c r="F538" s="286">
        <f t="shared" si="21"/>
        <v>-0.528735632183908</v>
      </c>
    </row>
    <row r="539" ht="20.1" customHeight="1" spans="1:6">
      <c r="A539" s="294" t="s">
        <v>807</v>
      </c>
      <c r="B539" s="288">
        <v>221</v>
      </c>
      <c r="C539" s="289"/>
      <c r="D539" s="289"/>
      <c r="E539" s="286">
        <f t="shared" si="23"/>
        <v>0</v>
      </c>
      <c r="F539" s="286" t="e">
        <f t="shared" si="21"/>
        <v>#DIV/0!</v>
      </c>
    </row>
    <row r="540" ht="20.1" customHeight="1" spans="1:6">
      <c r="A540" s="294" t="s">
        <v>1173</v>
      </c>
      <c r="B540" s="288">
        <v>18987</v>
      </c>
      <c r="C540" s="289">
        <v>24</v>
      </c>
      <c r="D540" s="289">
        <v>20</v>
      </c>
      <c r="E540" s="286">
        <f t="shared" si="23"/>
        <v>4</v>
      </c>
      <c r="F540" s="286">
        <f t="shared" si="21"/>
        <v>0.2</v>
      </c>
    </row>
    <row r="541" ht="20.1" customHeight="1" spans="1:6">
      <c r="A541" s="294" t="s">
        <v>1174</v>
      </c>
      <c r="B541" s="288">
        <v>1739</v>
      </c>
      <c r="C541" s="289"/>
      <c r="D541" s="289"/>
      <c r="E541" s="286">
        <f t="shared" si="23"/>
        <v>0</v>
      </c>
      <c r="F541" s="286" t="e">
        <f t="shared" si="21"/>
        <v>#DIV/0!</v>
      </c>
    </row>
    <row r="542" ht="20.1" customHeight="1" spans="1:6">
      <c r="A542" s="294" t="s">
        <v>1175</v>
      </c>
      <c r="B542" s="288">
        <v>5194</v>
      </c>
      <c r="C542" s="289"/>
      <c r="D542" s="289"/>
      <c r="E542" s="286">
        <f t="shared" si="23"/>
        <v>0</v>
      </c>
      <c r="F542" s="286" t="e">
        <f t="shared" si="21"/>
        <v>#DIV/0!</v>
      </c>
    </row>
    <row r="543" ht="20.1" customHeight="1" spans="1:6">
      <c r="A543" s="294" t="s">
        <v>1176</v>
      </c>
      <c r="B543" s="288">
        <v>18791</v>
      </c>
      <c r="C543" s="289"/>
      <c r="D543" s="289"/>
      <c r="E543" s="286">
        <f t="shared" ref="E543:E606" si="24">C543-D543</f>
        <v>0</v>
      </c>
      <c r="F543" s="286" t="e">
        <f t="shared" si="21"/>
        <v>#DIV/0!</v>
      </c>
    </row>
    <row r="544" ht="20.1" customHeight="1" spans="1:6">
      <c r="A544" s="294" t="s">
        <v>1177</v>
      </c>
      <c r="B544" s="288">
        <v>6208</v>
      </c>
      <c r="C544" s="289">
        <v>432</v>
      </c>
      <c r="D544" s="289">
        <v>8</v>
      </c>
      <c r="E544" s="286">
        <f t="shared" si="24"/>
        <v>424</v>
      </c>
      <c r="F544" s="286">
        <f t="shared" si="21"/>
        <v>53</v>
      </c>
    </row>
    <row r="545" ht="20.1" customHeight="1" spans="1:6">
      <c r="A545" s="294" t="s">
        <v>1178</v>
      </c>
      <c r="B545" s="288">
        <v>47275</v>
      </c>
      <c r="C545" s="289">
        <v>50</v>
      </c>
      <c r="D545" s="289">
        <v>28</v>
      </c>
      <c r="E545" s="286">
        <f t="shared" si="24"/>
        <v>22</v>
      </c>
      <c r="F545" s="286">
        <f t="shared" si="21"/>
        <v>0.785714285714286</v>
      </c>
    </row>
    <row r="546" ht="20.1" customHeight="1" spans="1:6">
      <c r="A546" s="294" t="s">
        <v>1179</v>
      </c>
      <c r="B546" s="288">
        <v>2191</v>
      </c>
      <c r="C546" s="289">
        <v>2</v>
      </c>
      <c r="D546" s="289">
        <v>2</v>
      </c>
      <c r="E546" s="286">
        <f t="shared" si="24"/>
        <v>0</v>
      </c>
      <c r="F546" s="286">
        <f t="shared" si="21"/>
        <v>0</v>
      </c>
    </row>
    <row r="547" ht="20.1" customHeight="1" spans="1:6">
      <c r="A547" s="294" t="s">
        <v>1180</v>
      </c>
      <c r="B547" s="288">
        <v>7178</v>
      </c>
      <c r="C547" s="289">
        <v>6</v>
      </c>
      <c r="D547" s="289">
        <v>2</v>
      </c>
      <c r="E547" s="286">
        <f t="shared" si="24"/>
        <v>4</v>
      </c>
      <c r="F547" s="286">
        <f t="shared" si="21"/>
        <v>2</v>
      </c>
    </row>
    <row r="548" ht="20.1" customHeight="1" spans="1:6">
      <c r="A548" s="294" t="s">
        <v>1181</v>
      </c>
      <c r="B548" s="288">
        <v>10776</v>
      </c>
      <c r="C548" s="289">
        <v>11</v>
      </c>
      <c r="D548" s="289">
        <v>31</v>
      </c>
      <c r="E548" s="286">
        <f t="shared" si="24"/>
        <v>-20</v>
      </c>
      <c r="F548" s="286">
        <f t="shared" si="21"/>
        <v>-0.645161290322581</v>
      </c>
    </row>
    <row r="549" ht="20.1" customHeight="1" spans="1:6">
      <c r="A549" s="294" t="s">
        <v>1182</v>
      </c>
      <c r="B549" s="288">
        <v>110099</v>
      </c>
      <c r="C549" s="289">
        <v>764</v>
      </c>
      <c r="D549" s="289">
        <v>151</v>
      </c>
      <c r="E549" s="286">
        <f t="shared" si="24"/>
        <v>613</v>
      </c>
      <c r="F549" s="286">
        <f t="shared" si="21"/>
        <v>4.05960264900662</v>
      </c>
    </row>
    <row r="550" ht="20.1" customHeight="1" spans="1:6">
      <c r="A550" s="295" t="s">
        <v>1183</v>
      </c>
      <c r="B550" s="288">
        <v>135483</v>
      </c>
      <c r="C550" s="289">
        <f>SUM(C551:C557)</f>
        <v>606</v>
      </c>
      <c r="D550" s="289">
        <f>SUM(D551:D557)</f>
        <v>1216</v>
      </c>
      <c r="E550" s="286">
        <f t="shared" si="24"/>
        <v>-610</v>
      </c>
      <c r="F550" s="286">
        <f t="shared" si="21"/>
        <v>-0.501644736842105</v>
      </c>
    </row>
    <row r="551" ht="20.1" customHeight="1" spans="1:6">
      <c r="A551" s="294" t="s">
        <v>805</v>
      </c>
      <c r="B551" s="288">
        <v>7072</v>
      </c>
      <c r="C551" s="289">
        <v>65</v>
      </c>
      <c r="D551" s="289">
        <v>25</v>
      </c>
      <c r="E551" s="286">
        <f t="shared" si="24"/>
        <v>40</v>
      </c>
      <c r="F551" s="286">
        <f t="shared" si="21"/>
        <v>1.6</v>
      </c>
    </row>
    <row r="552" ht="20.1" customHeight="1" spans="1:6">
      <c r="A552" s="294" t="s">
        <v>806</v>
      </c>
      <c r="B552" s="288">
        <v>1600</v>
      </c>
      <c r="C552" s="289">
        <v>31</v>
      </c>
      <c r="D552" s="289">
        <v>28</v>
      </c>
      <c r="E552" s="286">
        <f t="shared" si="24"/>
        <v>3</v>
      </c>
      <c r="F552" s="286">
        <f t="shared" si="21"/>
        <v>0.107142857142857</v>
      </c>
    </row>
    <row r="553" ht="20.1" customHeight="1" spans="1:6">
      <c r="A553" s="294" t="s">
        <v>807</v>
      </c>
      <c r="B553" s="288">
        <v>13</v>
      </c>
      <c r="C553" s="289">
        <v>0</v>
      </c>
      <c r="D553" s="289"/>
      <c r="E553" s="286">
        <f t="shared" si="24"/>
        <v>0</v>
      </c>
      <c r="F553" s="286" t="e">
        <f t="shared" si="21"/>
        <v>#DIV/0!</v>
      </c>
    </row>
    <row r="554" ht="20.1" customHeight="1" spans="1:6">
      <c r="A554" s="294" t="s">
        <v>1184</v>
      </c>
      <c r="B554" s="288">
        <v>56975</v>
      </c>
      <c r="C554" s="289">
        <v>10</v>
      </c>
      <c r="D554" s="289">
        <v>945</v>
      </c>
      <c r="E554" s="286">
        <f t="shared" si="24"/>
        <v>-935</v>
      </c>
      <c r="F554" s="286">
        <f t="shared" si="21"/>
        <v>-0.989417989417989</v>
      </c>
    </row>
    <row r="555" ht="20.1" customHeight="1" spans="1:6">
      <c r="A555" s="294" t="s">
        <v>1185</v>
      </c>
      <c r="B555" s="288">
        <v>53648</v>
      </c>
      <c r="C555" s="289"/>
      <c r="D555" s="289"/>
      <c r="E555" s="286">
        <f t="shared" si="24"/>
        <v>0</v>
      </c>
      <c r="F555" s="286" t="e">
        <f t="shared" si="21"/>
        <v>#DIV/0!</v>
      </c>
    </row>
    <row r="556" ht="20.1" customHeight="1" spans="1:6">
      <c r="A556" s="294" t="s">
        <v>1186</v>
      </c>
      <c r="B556" s="288">
        <v>6745</v>
      </c>
      <c r="C556" s="289"/>
      <c r="D556" s="289">
        <v>216</v>
      </c>
      <c r="E556" s="286">
        <f t="shared" si="24"/>
        <v>-216</v>
      </c>
      <c r="F556" s="286">
        <f t="shared" si="21"/>
        <v>-1</v>
      </c>
    </row>
    <row r="557" ht="20.1" customHeight="1" spans="1:6">
      <c r="A557" s="294" t="s">
        <v>1187</v>
      </c>
      <c r="B557" s="288">
        <v>9430</v>
      </c>
      <c r="C557" s="289">
        <v>500</v>
      </c>
      <c r="D557" s="289">
        <v>2</v>
      </c>
      <c r="E557" s="286">
        <f t="shared" si="24"/>
        <v>498</v>
      </c>
      <c r="F557" s="286">
        <f t="shared" si="21"/>
        <v>249</v>
      </c>
    </row>
    <row r="558" ht="20.1" customHeight="1" spans="1:6">
      <c r="A558" s="295" t="s">
        <v>1188</v>
      </c>
      <c r="B558" s="288">
        <v>90878</v>
      </c>
      <c r="C558" s="289">
        <f>SUM(C559:C568)</f>
        <v>73</v>
      </c>
      <c r="D558" s="289">
        <f>SUM(D559:D568)</f>
        <v>111</v>
      </c>
      <c r="E558" s="286">
        <f t="shared" si="24"/>
        <v>-38</v>
      </c>
      <c r="F558" s="286">
        <f t="shared" si="21"/>
        <v>-0.342342342342342</v>
      </c>
    </row>
    <row r="559" ht="20.1" customHeight="1" spans="1:6">
      <c r="A559" s="294" t="s">
        <v>805</v>
      </c>
      <c r="B559" s="288">
        <v>13103</v>
      </c>
      <c r="C559" s="289">
        <v>63</v>
      </c>
      <c r="D559" s="289">
        <v>56</v>
      </c>
      <c r="E559" s="286">
        <f t="shared" si="24"/>
        <v>7</v>
      </c>
      <c r="F559" s="286">
        <f t="shared" si="21"/>
        <v>0.125</v>
      </c>
    </row>
    <row r="560" ht="20.1" customHeight="1" spans="1:6">
      <c r="A560" s="294" t="s">
        <v>806</v>
      </c>
      <c r="B560" s="288">
        <v>4917</v>
      </c>
      <c r="C560" s="289">
        <v>3</v>
      </c>
      <c r="D560" s="289">
        <v>21</v>
      </c>
      <c r="E560" s="286">
        <f t="shared" si="24"/>
        <v>-18</v>
      </c>
      <c r="F560" s="286">
        <f t="shared" si="21"/>
        <v>-0.857142857142857</v>
      </c>
    </row>
    <row r="561" ht="20.1" customHeight="1" spans="1:6">
      <c r="A561" s="294" t="s">
        <v>807</v>
      </c>
      <c r="B561" s="288">
        <v>514</v>
      </c>
      <c r="C561" s="289"/>
      <c r="D561" s="289"/>
      <c r="E561" s="286">
        <f t="shared" si="24"/>
        <v>0</v>
      </c>
      <c r="F561" s="286" t="e">
        <f t="shared" si="21"/>
        <v>#DIV/0!</v>
      </c>
    </row>
    <row r="562" ht="20.1" customHeight="1" spans="1:6">
      <c r="A562" s="294" t="s">
        <v>1189</v>
      </c>
      <c r="B562" s="288">
        <v>14303</v>
      </c>
      <c r="C562" s="289"/>
      <c r="D562" s="289"/>
      <c r="E562" s="286">
        <f t="shared" si="24"/>
        <v>0</v>
      </c>
      <c r="F562" s="286" t="e">
        <f t="shared" si="21"/>
        <v>#DIV/0!</v>
      </c>
    </row>
    <row r="563" ht="20.1" customHeight="1" spans="1:6">
      <c r="A563" s="294" t="s">
        <v>1190</v>
      </c>
      <c r="B563" s="288">
        <v>3734</v>
      </c>
      <c r="C563" s="289">
        <v>2</v>
      </c>
      <c r="D563" s="289">
        <v>17</v>
      </c>
      <c r="E563" s="286">
        <f t="shared" si="24"/>
        <v>-15</v>
      </c>
      <c r="F563" s="286">
        <f t="shared" si="21"/>
        <v>-0.882352941176471</v>
      </c>
    </row>
    <row r="564" ht="20.1" customHeight="1" spans="1:6">
      <c r="A564" s="294" t="s">
        <v>1191</v>
      </c>
      <c r="B564" s="288">
        <v>2474</v>
      </c>
      <c r="C564" s="289"/>
      <c r="D564" s="289"/>
      <c r="E564" s="286">
        <f t="shared" si="24"/>
        <v>0</v>
      </c>
      <c r="F564" s="286" t="e">
        <f t="shared" si="21"/>
        <v>#DIV/0!</v>
      </c>
    </row>
    <row r="565" ht="20.1" customHeight="1" spans="1:6">
      <c r="A565" s="294" t="s">
        <v>1192</v>
      </c>
      <c r="B565" s="288">
        <v>11544</v>
      </c>
      <c r="C565" s="289"/>
      <c r="D565" s="289"/>
      <c r="E565" s="286">
        <f t="shared" si="24"/>
        <v>0</v>
      </c>
      <c r="F565" s="286" t="e">
        <f t="shared" si="21"/>
        <v>#DIV/0!</v>
      </c>
    </row>
    <row r="566" ht="20.1" customHeight="1" spans="1:6">
      <c r="A566" s="294" t="s">
        <v>1193</v>
      </c>
      <c r="B566" s="288">
        <v>6399</v>
      </c>
      <c r="C566" s="289">
        <v>5</v>
      </c>
      <c r="D566" s="289">
        <v>17</v>
      </c>
      <c r="E566" s="286">
        <f t="shared" si="24"/>
        <v>-12</v>
      </c>
      <c r="F566" s="286">
        <f t="shared" si="21"/>
        <v>-0.705882352941177</v>
      </c>
    </row>
    <row r="567" ht="20.1" customHeight="1" spans="1:6">
      <c r="A567" s="294" t="s">
        <v>1194</v>
      </c>
      <c r="B567" s="288">
        <v>178</v>
      </c>
      <c r="C567" s="289"/>
      <c r="D567" s="289"/>
      <c r="E567" s="286">
        <f t="shared" si="24"/>
        <v>0</v>
      </c>
      <c r="F567" s="286" t="e">
        <f t="shared" si="21"/>
        <v>#DIV/0!</v>
      </c>
    </row>
    <row r="568" ht="20.1" customHeight="1" spans="1:6">
      <c r="A568" s="294" t="s">
        <v>1195</v>
      </c>
      <c r="B568" s="288">
        <v>33712</v>
      </c>
      <c r="C568" s="289"/>
      <c r="D568" s="289"/>
      <c r="E568" s="286">
        <f t="shared" si="24"/>
        <v>0</v>
      </c>
      <c r="F568" s="286" t="e">
        <f t="shared" si="21"/>
        <v>#DIV/0!</v>
      </c>
    </row>
    <row r="569" ht="20.1" customHeight="1" spans="1:6">
      <c r="A569" s="295" t="s">
        <v>1196</v>
      </c>
      <c r="B569" s="288">
        <v>114550</v>
      </c>
      <c r="C569" s="289">
        <f>SUM(C570:C577)</f>
        <v>738</v>
      </c>
      <c r="D569" s="289">
        <f>SUM(D570:D577)</f>
        <v>486</v>
      </c>
      <c r="E569" s="286">
        <f t="shared" si="24"/>
        <v>252</v>
      </c>
      <c r="F569" s="286">
        <f t="shared" si="21"/>
        <v>0.518518518518518</v>
      </c>
    </row>
    <row r="570" ht="20.1" customHeight="1" spans="1:6">
      <c r="A570" s="294" t="s">
        <v>805</v>
      </c>
      <c r="B570" s="288">
        <v>34026</v>
      </c>
      <c r="C570" s="289">
        <v>292</v>
      </c>
      <c r="D570" s="289">
        <v>296</v>
      </c>
      <c r="E570" s="286">
        <f t="shared" si="24"/>
        <v>-4</v>
      </c>
      <c r="F570" s="286">
        <f t="shared" si="21"/>
        <v>-0.0135135135135135</v>
      </c>
    </row>
    <row r="571" ht="20.1" customHeight="1" spans="1:6">
      <c r="A571" s="294" t="s">
        <v>806</v>
      </c>
      <c r="B571" s="288">
        <v>7619</v>
      </c>
      <c r="C571" s="289"/>
      <c r="D571" s="289">
        <v>9</v>
      </c>
      <c r="E571" s="286">
        <f t="shared" si="24"/>
        <v>-9</v>
      </c>
      <c r="F571" s="286">
        <f t="shared" si="21"/>
        <v>-1</v>
      </c>
    </row>
    <row r="572" ht="20.1" customHeight="1" spans="1:6">
      <c r="A572" s="294" t="s">
        <v>807</v>
      </c>
      <c r="B572" s="288">
        <v>193</v>
      </c>
      <c r="C572" s="289"/>
      <c r="D572" s="289"/>
      <c r="E572" s="286">
        <f t="shared" si="24"/>
        <v>0</v>
      </c>
      <c r="F572" s="286" t="e">
        <f t="shared" si="21"/>
        <v>#DIV/0!</v>
      </c>
    </row>
    <row r="573" ht="20.1" customHeight="1" spans="1:6">
      <c r="A573" s="294" t="s">
        <v>1197</v>
      </c>
      <c r="B573" s="288">
        <v>6455</v>
      </c>
      <c r="C573" s="289">
        <v>314</v>
      </c>
      <c r="D573" s="289"/>
      <c r="E573" s="286">
        <f t="shared" si="24"/>
        <v>314</v>
      </c>
      <c r="F573" s="286" t="e">
        <f t="shared" si="21"/>
        <v>#DIV/0!</v>
      </c>
    </row>
    <row r="574" ht="20.1" customHeight="1" spans="1:6">
      <c r="A574" s="294" t="s">
        <v>1198</v>
      </c>
      <c r="B574" s="288">
        <v>23332</v>
      </c>
      <c r="C574" s="289">
        <v>80</v>
      </c>
      <c r="D574" s="289">
        <v>177</v>
      </c>
      <c r="E574" s="286">
        <f t="shared" si="24"/>
        <v>-97</v>
      </c>
      <c r="F574" s="286">
        <f t="shared" si="21"/>
        <v>-0.548022598870056</v>
      </c>
    </row>
    <row r="575" ht="20.1" customHeight="1" spans="1:6">
      <c r="A575" s="294" t="s">
        <v>1199</v>
      </c>
      <c r="B575" s="288">
        <v>3932</v>
      </c>
      <c r="C575" s="289"/>
      <c r="D575" s="289">
        <v>1</v>
      </c>
      <c r="E575" s="286">
        <f t="shared" si="24"/>
        <v>-1</v>
      </c>
      <c r="F575" s="286">
        <f t="shared" si="21"/>
        <v>-1</v>
      </c>
    </row>
    <row r="576" ht="20.1" customHeight="1" spans="1:6">
      <c r="A576" s="294" t="s">
        <v>1200</v>
      </c>
      <c r="B576" s="288">
        <v>1351</v>
      </c>
      <c r="C576" s="289"/>
      <c r="D576" s="289"/>
      <c r="E576" s="286">
        <f t="shared" si="24"/>
        <v>0</v>
      </c>
      <c r="F576" s="286" t="e">
        <f t="shared" si="21"/>
        <v>#DIV/0!</v>
      </c>
    </row>
    <row r="577" ht="20.1" customHeight="1" spans="1:6">
      <c r="A577" s="294" t="s">
        <v>1201</v>
      </c>
      <c r="B577" s="288">
        <v>37642</v>
      </c>
      <c r="C577" s="289">
        <v>52</v>
      </c>
      <c r="D577" s="289">
        <v>3</v>
      </c>
      <c r="E577" s="286">
        <f t="shared" si="24"/>
        <v>49</v>
      </c>
      <c r="F577" s="286">
        <f t="shared" si="21"/>
        <v>16.3333333333333</v>
      </c>
    </row>
    <row r="578" ht="20.1" customHeight="1" spans="1:6">
      <c r="A578" s="295" t="s">
        <v>1202</v>
      </c>
      <c r="B578" s="288">
        <v>15661</v>
      </c>
      <c r="C578" s="289">
        <f>SUM(C579:C586)</f>
        <v>0</v>
      </c>
      <c r="D578" s="289">
        <f>SUM(D579:D586)</f>
        <v>0</v>
      </c>
      <c r="E578" s="286">
        <f t="shared" si="24"/>
        <v>0</v>
      </c>
      <c r="F578" s="286" t="e">
        <f t="shared" si="21"/>
        <v>#DIV/0!</v>
      </c>
    </row>
    <row r="579" ht="20.1" customHeight="1" spans="1:6">
      <c r="A579" s="294" t="s">
        <v>805</v>
      </c>
      <c r="B579" s="288">
        <v>3081</v>
      </c>
      <c r="C579" s="289"/>
      <c r="D579" s="289"/>
      <c r="E579" s="286">
        <f t="shared" si="24"/>
        <v>0</v>
      </c>
      <c r="F579" s="286" t="e">
        <f t="shared" si="21"/>
        <v>#DIV/0!</v>
      </c>
    </row>
    <row r="580" ht="20.1" customHeight="1" spans="1:6">
      <c r="A580" s="294" t="s">
        <v>806</v>
      </c>
      <c r="B580" s="288">
        <v>986</v>
      </c>
      <c r="C580" s="289"/>
      <c r="D580" s="289"/>
      <c r="E580" s="286">
        <f t="shared" si="24"/>
        <v>0</v>
      </c>
      <c r="F580" s="286" t="e">
        <f t="shared" si="21"/>
        <v>#DIV/0!</v>
      </c>
    </row>
    <row r="581" ht="20.1" customHeight="1" spans="1:6">
      <c r="A581" s="294" t="s">
        <v>807</v>
      </c>
      <c r="B581" s="288">
        <v>0</v>
      </c>
      <c r="C581" s="289"/>
      <c r="D581" s="289"/>
      <c r="E581" s="286">
        <f t="shared" si="24"/>
        <v>0</v>
      </c>
      <c r="F581" s="286" t="e">
        <f t="shared" si="21"/>
        <v>#DIV/0!</v>
      </c>
    </row>
    <row r="582" ht="20.1" customHeight="1" spans="1:6">
      <c r="A582" s="294" t="s">
        <v>1203</v>
      </c>
      <c r="B582" s="288">
        <v>2051</v>
      </c>
      <c r="C582" s="289"/>
      <c r="D582" s="289"/>
      <c r="E582" s="286">
        <f t="shared" si="24"/>
        <v>0</v>
      </c>
      <c r="F582" s="286" t="e">
        <f t="shared" si="21"/>
        <v>#DIV/0!</v>
      </c>
    </row>
    <row r="583" ht="20.1" customHeight="1" spans="1:6">
      <c r="A583" s="294" t="s">
        <v>1204</v>
      </c>
      <c r="B583" s="288">
        <v>2092</v>
      </c>
      <c r="C583" s="289"/>
      <c r="D583" s="289"/>
      <c r="E583" s="286">
        <f t="shared" si="24"/>
        <v>0</v>
      </c>
      <c r="F583" s="286" t="e">
        <f t="shared" ref="F583:F646" si="25">E583/D583</f>
        <v>#DIV/0!</v>
      </c>
    </row>
    <row r="584" ht="20.1" customHeight="1" spans="1:6">
      <c r="A584" s="294" t="s">
        <v>1205</v>
      </c>
      <c r="B584" s="288">
        <v>50</v>
      </c>
      <c r="C584" s="289"/>
      <c r="D584" s="289"/>
      <c r="E584" s="286">
        <f t="shared" si="24"/>
        <v>0</v>
      </c>
      <c r="F584" s="286" t="e">
        <f t="shared" si="25"/>
        <v>#DIV/0!</v>
      </c>
    </row>
    <row r="585" ht="20.1" customHeight="1" spans="1:6">
      <c r="A585" s="294" t="s">
        <v>1206</v>
      </c>
      <c r="B585" s="288">
        <v>898</v>
      </c>
      <c r="C585" s="289"/>
      <c r="D585" s="289"/>
      <c r="E585" s="286">
        <f t="shared" si="24"/>
        <v>0</v>
      </c>
      <c r="F585" s="286" t="e">
        <f t="shared" si="25"/>
        <v>#DIV/0!</v>
      </c>
    </row>
    <row r="586" ht="20.1" customHeight="1" spans="1:6">
      <c r="A586" s="294" t="s">
        <v>1207</v>
      </c>
      <c r="B586" s="288">
        <v>6503</v>
      </c>
      <c r="C586" s="289"/>
      <c r="D586" s="289"/>
      <c r="E586" s="286">
        <f t="shared" si="24"/>
        <v>0</v>
      </c>
      <c r="F586" s="286" t="e">
        <f t="shared" si="25"/>
        <v>#DIV/0!</v>
      </c>
    </row>
    <row r="587" ht="20.1" customHeight="1" spans="1:6">
      <c r="A587" s="295" t="s">
        <v>1208</v>
      </c>
      <c r="B587" s="288">
        <v>158958</v>
      </c>
      <c r="C587" s="289">
        <f>SUM(C588:C590)</f>
        <v>338</v>
      </c>
      <c r="D587" s="289">
        <f>SUM(D588:D590)</f>
        <v>197</v>
      </c>
      <c r="E587" s="286">
        <f t="shared" si="24"/>
        <v>141</v>
      </c>
      <c r="F587" s="286">
        <f t="shared" si="25"/>
        <v>0.715736040609137</v>
      </c>
    </row>
    <row r="588" ht="20.1" customHeight="1" spans="1:6">
      <c r="A588" s="294" t="s">
        <v>1209</v>
      </c>
      <c r="B588" s="288">
        <v>1280</v>
      </c>
      <c r="C588" s="289"/>
      <c r="D588" s="289"/>
      <c r="E588" s="286">
        <f t="shared" si="24"/>
        <v>0</v>
      </c>
      <c r="F588" s="286" t="e">
        <f t="shared" si="25"/>
        <v>#DIV/0!</v>
      </c>
    </row>
    <row r="589" ht="20.1" customHeight="1" spans="1:6">
      <c r="A589" s="294" t="s">
        <v>1210</v>
      </c>
      <c r="B589" s="288">
        <v>3425</v>
      </c>
      <c r="C589" s="289"/>
      <c r="D589" s="289"/>
      <c r="E589" s="286">
        <f t="shared" si="24"/>
        <v>0</v>
      </c>
      <c r="F589" s="286" t="e">
        <f t="shared" si="25"/>
        <v>#DIV/0!</v>
      </c>
    </row>
    <row r="590" ht="20.1" customHeight="1" spans="1:6">
      <c r="A590" s="294" t="s">
        <v>1211</v>
      </c>
      <c r="B590" s="288">
        <v>154253</v>
      </c>
      <c r="C590" s="289">
        <v>338</v>
      </c>
      <c r="D590" s="289">
        <v>197</v>
      </c>
      <c r="E590" s="286">
        <f t="shared" si="24"/>
        <v>141</v>
      </c>
      <c r="F590" s="286">
        <f t="shared" si="25"/>
        <v>0.715736040609137</v>
      </c>
    </row>
    <row r="591" ht="20.1" customHeight="1" spans="1:6">
      <c r="A591" s="296" t="s">
        <v>1212</v>
      </c>
      <c r="B591" s="288">
        <v>6619662</v>
      </c>
      <c r="C591" s="297">
        <f>SUM(C592+C606+C617+C625+C627+C633+C637+C651+C659+C665+C672+C684+C687+C690+C693+C696+C701+C706+C709)</f>
        <v>19755</v>
      </c>
      <c r="D591" s="297">
        <f>SUM(D592+D606+D617+D625+D627+D633+D637+D651+D659+D665+D672+D684+D687+D690+D693+D696+D701+D706+D709)</f>
        <v>18250</v>
      </c>
      <c r="E591" s="286">
        <f t="shared" si="24"/>
        <v>1505</v>
      </c>
      <c r="F591" s="286">
        <f t="shared" si="25"/>
        <v>0.0824657534246575</v>
      </c>
    </row>
    <row r="592" ht="20.1" customHeight="1" spans="1:6">
      <c r="A592" s="295" t="s">
        <v>1893</v>
      </c>
      <c r="B592" s="288">
        <v>223300</v>
      </c>
      <c r="C592" s="289">
        <f>SUM(C593:C605)</f>
        <v>1076</v>
      </c>
      <c r="D592" s="289">
        <f>SUM(D593:D605)</f>
        <v>849</v>
      </c>
      <c r="E592" s="286">
        <f t="shared" si="24"/>
        <v>227</v>
      </c>
      <c r="F592" s="286">
        <f t="shared" si="25"/>
        <v>0.267373380447585</v>
      </c>
    </row>
    <row r="593" ht="20.1" customHeight="1" spans="1:6">
      <c r="A593" s="294" t="s">
        <v>1214</v>
      </c>
      <c r="B593" s="288">
        <v>80239</v>
      </c>
      <c r="C593" s="289">
        <v>467</v>
      </c>
      <c r="D593" s="289">
        <v>357</v>
      </c>
      <c r="E593" s="286">
        <f t="shared" si="24"/>
        <v>110</v>
      </c>
      <c r="F593" s="286">
        <f t="shared" si="25"/>
        <v>0.30812324929972</v>
      </c>
    </row>
    <row r="594" ht="20.1" customHeight="1" spans="1:6">
      <c r="A594" s="294" t="s">
        <v>806</v>
      </c>
      <c r="B594" s="288">
        <v>18475</v>
      </c>
      <c r="C594" s="289">
        <v>164</v>
      </c>
      <c r="D594" s="289">
        <v>112</v>
      </c>
      <c r="E594" s="286">
        <f t="shared" si="24"/>
        <v>52</v>
      </c>
      <c r="F594" s="286">
        <f t="shared" si="25"/>
        <v>0.464285714285714</v>
      </c>
    </row>
    <row r="595" ht="20.1" customHeight="1" spans="1:6">
      <c r="A595" s="294" t="s">
        <v>807</v>
      </c>
      <c r="B595" s="288">
        <v>2054</v>
      </c>
      <c r="C595" s="289"/>
      <c r="D595" s="289"/>
      <c r="E595" s="286">
        <f t="shared" si="24"/>
        <v>0</v>
      </c>
      <c r="F595" s="286" t="e">
        <f t="shared" si="25"/>
        <v>#DIV/0!</v>
      </c>
    </row>
    <row r="596" ht="20.1" customHeight="1" spans="1:6">
      <c r="A596" s="294" t="s">
        <v>1215</v>
      </c>
      <c r="B596" s="288">
        <v>1275</v>
      </c>
      <c r="C596" s="289"/>
      <c r="D596" s="289"/>
      <c r="E596" s="286">
        <f t="shared" si="24"/>
        <v>0</v>
      </c>
      <c r="F596" s="286" t="e">
        <f t="shared" si="25"/>
        <v>#DIV/0!</v>
      </c>
    </row>
    <row r="597" ht="20.1" customHeight="1" spans="1:6">
      <c r="A597" s="294" t="s">
        <v>1216</v>
      </c>
      <c r="B597" s="288">
        <v>3111</v>
      </c>
      <c r="C597" s="289"/>
      <c r="D597" s="289"/>
      <c r="E597" s="286">
        <f t="shared" si="24"/>
        <v>0</v>
      </c>
      <c r="F597" s="286" t="e">
        <f t="shared" si="25"/>
        <v>#DIV/0!</v>
      </c>
    </row>
    <row r="598" ht="20.1" customHeight="1" spans="1:6">
      <c r="A598" s="294" t="s">
        <v>1217</v>
      </c>
      <c r="B598" s="288">
        <v>7427</v>
      </c>
      <c r="C598" s="289"/>
      <c r="D598" s="289"/>
      <c r="E598" s="286">
        <f t="shared" si="24"/>
        <v>0</v>
      </c>
      <c r="F598" s="286" t="e">
        <f t="shared" si="25"/>
        <v>#DIV/0!</v>
      </c>
    </row>
    <row r="599" ht="20.1" customHeight="1" spans="1:6">
      <c r="A599" s="294" t="s">
        <v>1218</v>
      </c>
      <c r="B599" s="288">
        <v>4511</v>
      </c>
      <c r="C599" s="289">
        <v>40</v>
      </c>
      <c r="D599" s="289">
        <v>367</v>
      </c>
      <c r="E599" s="286">
        <f t="shared" si="24"/>
        <v>-327</v>
      </c>
      <c r="F599" s="286">
        <f t="shared" si="25"/>
        <v>-0.891008174386921</v>
      </c>
    </row>
    <row r="600" ht="20.1" customHeight="1" spans="1:6">
      <c r="A600" s="294" t="s">
        <v>847</v>
      </c>
      <c r="B600" s="288">
        <v>4162</v>
      </c>
      <c r="C600" s="289"/>
      <c r="D600" s="289"/>
      <c r="E600" s="286">
        <f t="shared" si="24"/>
        <v>0</v>
      </c>
      <c r="F600" s="286" t="e">
        <f t="shared" si="25"/>
        <v>#DIV/0!</v>
      </c>
    </row>
    <row r="601" ht="20.1" customHeight="1" spans="1:6">
      <c r="A601" s="294" t="s">
        <v>1219</v>
      </c>
      <c r="B601" s="288">
        <v>62424</v>
      </c>
      <c r="C601" s="289">
        <v>389</v>
      </c>
      <c r="D601" s="289"/>
      <c r="E601" s="286">
        <f t="shared" si="24"/>
        <v>389</v>
      </c>
      <c r="F601" s="286" t="e">
        <f t="shared" si="25"/>
        <v>#DIV/0!</v>
      </c>
    </row>
    <row r="602" ht="20.1" customHeight="1" spans="1:6">
      <c r="A602" s="294" t="s">
        <v>1220</v>
      </c>
      <c r="B602" s="288">
        <v>1006</v>
      </c>
      <c r="C602" s="289"/>
      <c r="D602" s="289"/>
      <c r="E602" s="286">
        <f t="shared" si="24"/>
        <v>0</v>
      </c>
      <c r="F602" s="286" t="e">
        <f t="shared" si="25"/>
        <v>#DIV/0!</v>
      </c>
    </row>
    <row r="603" ht="20.1" customHeight="1" spans="1:6">
      <c r="A603" s="294" t="s">
        <v>1221</v>
      </c>
      <c r="B603" s="288">
        <v>2080</v>
      </c>
      <c r="C603" s="289"/>
      <c r="D603" s="289"/>
      <c r="E603" s="286">
        <f t="shared" si="24"/>
        <v>0</v>
      </c>
      <c r="F603" s="286" t="e">
        <f t="shared" si="25"/>
        <v>#DIV/0!</v>
      </c>
    </row>
    <row r="604" ht="20.1" customHeight="1" spans="1:6">
      <c r="A604" s="294" t="s">
        <v>1222</v>
      </c>
      <c r="B604" s="288">
        <v>768</v>
      </c>
      <c r="C604" s="289"/>
      <c r="D604" s="289"/>
      <c r="E604" s="286">
        <f t="shared" si="24"/>
        <v>0</v>
      </c>
      <c r="F604" s="286" t="e">
        <f t="shared" si="25"/>
        <v>#DIV/0!</v>
      </c>
    </row>
    <row r="605" ht="24.75" spans="1:6">
      <c r="A605" s="294" t="s">
        <v>1223</v>
      </c>
      <c r="B605" s="288">
        <v>35768</v>
      </c>
      <c r="C605" s="289">
        <v>16</v>
      </c>
      <c r="D605" s="289">
        <v>13</v>
      </c>
      <c r="E605" s="286">
        <f t="shared" si="24"/>
        <v>3</v>
      </c>
      <c r="F605" s="286">
        <f t="shared" si="25"/>
        <v>0.230769230769231</v>
      </c>
    </row>
    <row r="606" ht="20.1" customHeight="1" spans="1:6">
      <c r="A606" s="295" t="s">
        <v>1894</v>
      </c>
      <c r="B606" s="288">
        <v>186533</v>
      </c>
      <c r="C606" s="289">
        <f>SUM(C607:C616)</f>
        <v>1203</v>
      </c>
      <c r="D606" s="289">
        <f>SUM(D607:D616)</f>
        <v>1023</v>
      </c>
      <c r="E606" s="286">
        <f t="shared" si="24"/>
        <v>180</v>
      </c>
      <c r="F606" s="286">
        <f t="shared" si="25"/>
        <v>0.175953079178886</v>
      </c>
    </row>
    <row r="607" ht="20.1" customHeight="1" spans="1:6">
      <c r="A607" s="294" t="s">
        <v>805</v>
      </c>
      <c r="B607" s="288">
        <v>59748</v>
      </c>
      <c r="C607" s="289">
        <v>592</v>
      </c>
      <c r="D607" s="289">
        <v>363</v>
      </c>
      <c r="E607" s="286">
        <f t="shared" ref="E607:E670" si="26">C607-D607</f>
        <v>229</v>
      </c>
      <c r="F607" s="286">
        <f t="shared" si="25"/>
        <v>0.630853994490358</v>
      </c>
    </row>
    <row r="608" ht="20.1" customHeight="1" spans="1:6">
      <c r="A608" s="294" t="s">
        <v>806</v>
      </c>
      <c r="B608" s="288">
        <v>16486</v>
      </c>
      <c r="C608" s="289">
        <v>71</v>
      </c>
      <c r="D608" s="289">
        <v>253</v>
      </c>
      <c r="E608" s="286">
        <f t="shared" si="26"/>
        <v>-182</v>
      </c>
      <c r="F608" s="286">
        <f t="shared" si="25"/>
        <v>-0.719367588932806</v>
      </c>
    </row>
    <row r="609" ht="20.1" customHeight="1" spans="1:6">
      <c r="A609" s="294" t="s">
        <v>807</v>
      </c>
      <c r="B609" s="288">
        <v>170</v>
      </c>
      <c r="C609" s="289"/>
      <c r="D609" s="289"/>
      <c r="E609" s="286">
        <f t="shared" si="26"/>
        <v>0</v>
      </c>
      <c r="F609" s="286" t="e">
        <f t="shared" si="25"/>
        <v>#DIV/0!</v>
      </c>
    </row>
    <row r="610" ht="20.1" customHeight="1" spans="1:6">
      <c r="A610" s="294" t="s">
        <v>1225</v>
      </c>
      <c r="B610" s="288">
        <v>3318</v>
      </c>
      <c r="C610" s="289">
        <v>10</v>
      </c>
      <c r="D610" s="289">
        <v>3</v>
      </c>
      <c r="E610" s="286">
        <f t="shared" si="26"/>
        <v>7</v>
      </c>
      <c r="F610" s="286">
        <f t="shared" si="25"/>
        <v>2.33333333333333</v>
      </c>
    </row>
    <row r="611" ht="20.1" customHeight="1" spans="1:6">
      <c r="A611" s="294" t="s">
        <v>1226</v>
      </c>
      <c r="B611" s="288">
        <v>10034</v>
      </c>
      <c r="C611" s="289">
        <v>15</v>
      </c>
      <c r="D611" s="289">
        <v>23</v>
      </c>
      <c r="E611" s="286">
        <f t="shared" si="26"/>
        <v>-8</v>
      </c>
      <c r="F611" s="286">
        <f t="shared" si="25"/>
        <v>-0.347826086956522</v>
      </c>
    </row>
    <row r="612" ht="20.1" customHeight="1" spans="1:6">
      <c r="A612" s="294" t="s">
        <v>1227</v>
      </c>
      <c r="B612" s="288">
        <v>740</v>
      </c>
      <c r="C612" s="289"/>
      <c r="D612" s="289"/>
      <c r="E612" s="286">
        <f t="shared" si="26"/>
        <v>0</v>
      </c>
      <c r="F612" s="286" t="e">
        <f t="shared" si="25"/>
        <v>#DIV/0!</v>
      </c>
    </row>
    <row r="613" ht="20.1" customHeight="1" spans="1:6">
      <c r="A613" s="294" t="s">
        <v>1228</v>
      </c>
      <c r="B613" s="288">
        <v>1709</v>
      </c>
      <c r="C613" s="289">
        <v>13</v>
      </c>
      <c r="D613" s="289"/>
      <c r="E613" s="286">
        <f t="shared" si="26"/>
        <v>13</v>
      </c>
      <c r="F613" s="286" t="e">
        <f t="shared" si="25"/>
        <v>#DIV/0!</v>
      </c>
    </row>
    <row r="614" ht="20.1" customHeight="1" spans="1:6">
      <c r="A614" s="294" t="s">
        <v>1229</v>
      </c>
      <c r="B614" s="288">
        <v>63719</v>
      </c>
      <c r="C614" s="289">
        <v>276</v>
      </c>
      <c r="D614" s="289">
        <v>356</v>
      </c>
      <c r="E614" s="286">
        <f t="shared" si="26"/>
        <v>-80</v>
      </c>
      <c r="F614" s="286">
        <f t="shared" si="25"/>
        <v>-0.224719101123595</v>
      </c>
    </row>
    <row r="615" ht="20.1" customHeight="1" spans="1:6">
      <c r="A615" s="294" t="s">
        <v>1230</v>
      </c>
      <c r="B615" s="288">
        <v>1624</v>
      </c>
      <c r="C615" s="289"/>
      <c r="D615" s="289"/>
      <c r="E615" s="286">
        <f t="shared" si="26"/>
        <v>0</v>
      </c>
      <c r="F615" s="286" t="e">
        <f t="shared" si="25"/>
        <v>#DIV/0!</v>
      </c>
    </row>
    <row r="616" ht="20.1" customHeight="1" spans="1:6">
      <c r="A616" s="294" t="s">
        <v>1231</v>
      </c>
      <c r="B616" s="288">
        <v>28985</v>
      </c>
      <c r="C616" s="289">
        <v>226</v>
      </c>
      <c r="D616" s="289">
        <v>25</v>
      </c>
      <c r="E616" s="286">
        <f t="shared" si="26"/>
        <v>201</v>
      </c>
      <c r="F616" s="286">
        <f t="shared" si="25"/>
        <v>8.04</v>
      </c>
    </row>
    <row r="617" ht="20.1" customHeight="1" spans="1:6">
      <c r="A617" s="295" t="s">
        <v>1895</v>
      </c>
      <c r="B617" s="288">
        <v>2617496</v>
      </c>
      <c r="C617" s="289">
        <f>SUM(C618:C624)</f>
        <v>5126</v>
      </c>
      <c r="D617" s="289">
        <f>SUM(D618:D624)</f>
        <v>3412</v>
      </c>
      <c r="E617" s="286">
        <f t="shared" si="26"/>
        <v>1714</v>
      </c>
      <c r="F617" s="286">
        <f t="shared" si="25"/>
        <v>0.502344665885111</v>
      </c>
    </row>
    <row r="618" ht="20.1" customHeight="1" spans="1:6">
      <c r="A618" s="294" t="s">
        <v>1233</v>
      </c>
      <c r="B618" s="288">
        <v>1796184</v>
      </c>
      <c r="C618" s="289">
        <v>41</v>
      </c>
      <c r="D618" s="289">
        <v>41</v>
      </c>
      <c r="E618" s="286">
        <f t="shared" si="26"/>
        <v>0</v>
      </c>
      <c r="F618" s="286">
        <f t="shared" si="25"/>
        <v>0</v>
      </c>
    </row>
    <row r="619" ht="20.1" customHeight="1" spans="1:6">
      <c r="A619" s="294" t="s">
        <v>1234</v>
      </c>
      <c r="B619" s="288">
        <v>3419</v>
      </c>
      <c r="C619" s="289"/>
      <c r="D619" s="289"/>
      <c r="E619" s="286">
        <f t="shared" si="26"/>
        <v>0</v>
      </c>
      <c r="F619" s="286" t="e">
        <f t="shared" si="25"/>
        <v>#DIV/0!</v>
      </c>
    </row>
    <row r="620" ht="20.1" customHeight="1" spans="1:6">
      <c r="A620" s="294" t="s">
        <v>1235</v>
      </c>
      <c r="B620" s="288">
        <v>58107</v>
      </c>
      <c r="C620" s="289">
        <v>60</v>
      </c>
      <c r="D620" s="289"/>
      <c r="E620" s="286">
        <f t="shared" si="26"/>
        <v>60</v>
      </c>
      <c r="F620" s="286" t="e">
        <f t="shared" si="25"/>
        <v>#DIV/0!</v>
      </c>
    </row>
    <row r="621" ht="20.1" customHeight="1" spans="1:6">
      <c r="A621" s="294" t="s">
        <v>1236</v>
      </c>
      <c r="B621" s="288">
        <v>24500</v>
      </c>
      <c r="C621" s="289">
        <v>41</v>
      </c>
      <c r="D621" s="289">
        <v>2</v>
      </c>
      <c r="E621" s="286">
        <f t="shared" si="26"/>
        <v>39</v>
      </c>
      <c r="F621" s="286">
        <f t="shared" si="25"/>
        <v>19.5</v>
      </c>
    </row>
    <row r="622" ht="20.1" customHeight="1" spans="1:6">
      <c r="A622" s="294" t="s">
        <v>1237</v>
      </c>
      <c r="B622" s="288">
        <v>1190</v>
      </c>
      <c r="C622" s="289"/>
      <c r="D622" s="289"/>
      <c r="E622" s="286">
        <f t="shared" si="26"/>
        <v>0</v>
      </c>
      <c r="F622" s="286" t="e">
        <f t="shared" si="25"/>
        <v>#DIV/0!</v>
      </c>
    </row>
    <row r="623" ht="24.75" spans="1:6">
      <c r="A623" s="294" t="s">
        <v>1238</v>
      </c>
      <c r="B623" s="288">
        <v>688837</v>
      </c>
      <c r="C623" s="289">
        <v>4984</v>
      </c>
      <c r="D623" s="289">
        <v>3369</v>
      </c>
      <c r="E623" s="286">
        <f t="shared" si="26"/>
        <v>1615</v>
      </c>
      <c r="F623" s="286">
        <f t="shared" si="25"/>
        <v>0.479370733155239</v>
      </c>
    </row>
    <row r="624" ht="20.1" customHeight="1" spans="1:6">
      <c r="A624" s="294" t="s">
        <v>1239</v>
      </c>
      <c r="B624" s="288">
        <v>45259</v>
      </c>
      <c r="C624" s="289"/>
      <c r="D624" s="289"/>
      <c r="E624" s="286">
        <f t="shared" si="26"/>
        <v>0</v>
      </c>
      <c r="F624" s="286" t="e">
        <f t="shared" si="25"/>
        <v>#DIV/0!</v>
      </c>
    </row>
    <row r="625" ht="20.1" customHeight="1" spans="1:6">
      <c r="A625" s="295" t="s">
        <v>1896</v>
      </c>
      <c r="B625" s="288">
        <v>0</v>
      </c>
      <c r="C625" s="289">
        <v>0</v>
      </c>
      <c r="D625" s="289"/>
      <c r="E625" s="286">
        <f t="shared" si="26"/>
        <v>0</v>
      </c>
      <c r="F625" s="286" t="e">
        <f t="shared" si="25"/>
        <v>#DIV/0!</v>
      </c>
    </row>
    <row r="626" ht="20.1" customHeight="1" spans="1:6">
      <c r="A626" s="294" t="s">
        <v>1241</v>
      </c>
      <c r="B626" s="288">
        <v>0</v>
      </c>
      <c r="C626" s="289">
        <v>0</v>
      </c>
      <c r="D626" s="289"/>
      <c r="E626" s="286">
        <f t="shared" si="26"/>
        <v>0</v>
      </c>
      <c r="F626" s="286" t="e">
        <f t="shared" si="25"/>
        <v>#DIV/0!</v>
      </c>
    </row>
    <row r="627" ht="20.1" customHeight="1" spans="1:6">
      <c r="A627" s="295" t="s">
        <v>1897</v>
      </c>
      <c r="B627" s="288">
        <v>940788</v>
      </c>
      <c r="C627" s="289">
        <f>SUM(C628:C632)</f>
        <v>2362</v>
      </c>
      <c r="D627" s="289">
        <f>SUM(D628:D632)</f>
        <v>2893</v>
      </c>
      <c r="E627" s="286">
        <f t="shared" si="26"/>
        <v>-531</v>
      </c>
      <c r="F627" s="286">
        <f t="shared" si="25"/>
        <v>-0.183546491531282</v>
      </c>
    </row>
    <row r="628" ht="20.1" customHeight="1" spans="1:6">
      <c r="A628" s="294" t="s">
        <v>1243</v>
      </c>
      <c r="B628" s="288">
        <v>374933</v>
      </c>
      <c r="C628" s="289">
        <v>609</v>
      </c>
      <c r="D628" s="289">
        <v>1973</v>
      </c>
      <c r="E628" s="286">
        <f t="shared" si="26"/>
        <v>-1364</v>
      </c>
      <c r="F628" s="286">
        <f t="shared" si="25"/>
        <v>-0.691332995438419</v>
      </c>
    </row>
    <row r="629" ht="20.1" customHeight="1" spans="1:6">
      <c r="A629" s="294" t="s">
        <v>1244</v>
      </c>
      <c r="B629" s="288">
        <v>312738</v>
      </c>
      <c r="C629" s="289">
        <v>1753</v>
      </c>
      <c r="D629" s="289">
        <v>918</v>
      </c>
      <c r="E629" s="286">
        <f t="shared" si="26"/>
        <v>835</v>
      </c>
      <c r="F629" s="286">
        <f t="shared" si="25"/>
        <v>0.90958605664488</v>
      </c>
    </row>
    <row r="630" ht="20.1" customHeight="1" spans="1:6">
      <c r="A630" s="294" t="s">
        <v>1245</v>
      </c>
      <c r="B630" s="288">
        <v>6610</v>
      </c>
      <c r="C630" s="289"/>
      <c r="D630" s="289"/>
      <c r="E630" s="286">
        <f t="shared" si="26"/>
        <v>0</v>
      </c>
      <c r="F630" s="286" t="e">
        <f t="shared" si="25"/>
        <v>#DIV/0!</v>
      </c>
    </row>
    <row r="631" ht="20.1" customHeight="1" spans="1:6">
      <c r="A631" s="294" t="s">
        <v>1246</v>
      </c>
      <c r="B631" s="288">
        <v>143212</v>
      </c>
      <c r="C631" s="289"/>
      <c r="D631" s="289"/>
      <c r="E631" s="286">
        <f t="shared" si="26"/>
        <v>0</v>
      </c>
      <c r="F631" s="286" t="e">
        <f t="shared" si="25"/>
        <v>#DIV/0!</v>
      </c>
    </row>
    <row r="632" ht="20.1" customHeight="1" spans="1:6">
      <c r="A632" s="294" t="s">
        <v>1247</v>
      </c>
      <c r="B632" s="288">
        <v>103295</v>
      </c>
      <c r="C632" s="289"/>
      <c r="D632" s="289">
        <v>2</v>
      </c>
      <c r="E632" s="286">
        <f t="shared" si="26"/>
        <v>-2</v>
      </c>
      <c r="F632" s="286">
        <f t="shared" si="25"/>
        <v>-1</v>
      </c>
    </row>
    <row r="633" ht="20.1" customHeight="1" spans="1:6">
      <c r="A633" s="295" t="s">
        <v>1898</v>
      </c>
      <c r="B633" s="288">
        <v>138900</v>
      </c>
      <c r="C633" s="289">
        <f>SUM(C634:C636)</f>
        <v>138</v>
      </c>
      <c r="D633" s="289">
        <f>SUM(D634:D636)</f>
        <v>0</v>
      </c>
      <c r="E633" s="286">
        <f t="shared" si="26"/>
        <v>138</v>
      </c>
      <c r="F633" s="286" t="e">
        <f t="shared" si="25"/>
        <v>#DIV/0!</v>
      </c>
    </row>
    <row r="634" ht="20.1" customHeight="1" spans="1:6">
      <c r="A634" s="294" t="s">
        <v>1249</v>
      </c>
      <c r="B634" s="288">
        <v>130492</v>
      </c>
      <c r="C634" s="289">
        <v>138</v>
      </c>
      <c r="D634" s="289"/>
      <c r="E634" s="286">
        <f t="shared" si="26"/>
        <v>138</v>
      </c>
      <c r="F634" s="286" t="e">
        <f t="shared" si="25"/>
        <v>#DIV/0!</v>
      </c>
    </row>
    <row r="635" ht="20.1" customHeight="1" spans="1:6">
      <c r="A635" s="294" t="s">
        <v>1250</v>
      </c>
      <c r="B635" s="288">
        <v>137</v>
      </c>
      <c r="C635" s="289"/>
      <c r="D635" s="289"/>
      <c r="E635" s="286">
        <f t="shared" si="26"/>
        <v>0</v>
      </c>
      <c r="F635" s="286" t="e">
        <f t="shared" si="25"/>
        <v>#DIV/0!</v>
      </c>
    </row>
    <row r="636" ht="20.1" customHeight="1" spans="1:6">
      <c r="A636" s="294" t="s">
        <v>1251</v>
      </c>
      <c r="B636" s="288">
        <v>8271</v>
      </c>
      <c r="C636" s="289"/>
      <c r="D636" s="289"/>
      <c r="E636" s="286">
        <f t="shared" si="26"/>
        <v>0</v>
      </c>
      <c r="F636" s="286" t="e">
        <f t="shared" si="25"/>
        <v>#DIV/0!</v>
      </c>
    </row>
    <row r="637" ht="20.1" customHeight="1" spans="1:6">
      <c r="A637" s="295" t="s">
        <v>1899</v>
      </c>
      <c r="B637" s="288">
        <v>500116</v>
      </c>
      <c r="C637" s="289">
        <f>SUM(C638:C650)</f>
        <v>1516</v>
      </c>
      <c r="D637" s="289">
        <f>SUM(D638:D650)</f>
        <v>1515</v>
      </c>
      <c r="E637" s="286">
        <f t="shared" si="26"/>
        <v>1</v>
      </c>
      <c r="F637" s="286">
        <f t="shared" si="25"/>
        <v>0.00066006600660066</v>
      </c>
    </row>
    <row r="638" ht="20.1" customHeight="1" spans="1:6">
      <c r="A638" s="294" t="s">
        <v>1253</v>
      </c>
      <c r="B638" s="288">
        <v>62881</v>
      </c>
      <c r="C638" s="289">
        <v>191</v>
      </c>
      <c r="D638" s="289">
        <v>102</v>
      </c>
      <c r="E638" s="286">
        <f t="shared" si="26"/>
        <v>89</v>
      </c>
      <c r="F638" s="286">
        <f t="shared" si="25"/>
        <v>0.872549019607843</v>
      </c>
    </row>
    <row r="639" ht="20.1" customHeight="1" spans="1:6">
      <c r="A639" s="294" t="s">
        <v>1254</v>
      </c>
      <c r="B639" s="288">
        <v>22202</v>
      </c>
      <c r="C639" s="289">
        <v>200</v>
      </c>
      <c r="D639" s="289"/>
      <c r="E639" s="286">
        <f t="shared" si="26"/>
        <v>200</v>
      </c>
      <c r="F639" s="286" t="e">
        <f t="shared" si="25"/>
        <v>#DIV/0!</v>
      </c>
    </row>
    <row r="640" ht="20.1" customHeight="1" spans="1:6">
      <c r="A640" s="294" t="s">
        <v>1255</v>
      </c>
      <c r="B640" s="288">
        <v>1254</v>
      </c>
      <c r="C640" s="289"/>
      <c r="D640" s="289"/>
      <c r="E640" s="286">
        <f t="shared" si="26"/>
        <v>0</v>
      </c>
      <c r="F640" s="286" t="e">
        <f t="shared" si="25"/>
        <v>#DIV/0!</v>
      </c>
    </row>
    <row r="641" ht="20.1" customHeight="1" spans="1:6">
      <c r="A641" s="294" t="s">
        <v>1256</v>
      </c>
      <c r="B641" s="288">
        <v>44464</v>
      </c>
      <c r="C641" s="289">
        <v>85</v>
      </c>
      <c r="D641" s="289"/>
      <c r="E641" s="286">
        <f t="shared" si="26"/>
        <v>85</v>
      </c>
      <c r="F641" s="286" t="e">
        <f t="shared" si="25"/>
        <v>#DIV/0!</v>
      </c>
    </row>
    <row r="642" ht="20.1" customHeight="1" spans="1:6">
      <c r="A642" s="294" t="s">
        <v>1257</v>
      </c>
      <c r="B642" s="288">
        <v>39847</v>
      </c>
      <c r="C642" s="289">
        <v>427</v>
      </c>
      <c r="D642" s="289">
        <v>4</v>
      </c>
      <c r="E642" s="286">
        <f t="shared" si="26"/>
        <v>423</v>
      </c>
      <c r="F642" s="286">
        <f t="shared" si="25"/>
        <v>105.75</v>
      </c>
    </row>
    <row r="643" ht="20.1" customHeight="1" spans="1:6">
      <c r="A643" s="294" t="s">
        <v>1258</v>
      </c>
      <c r="B643" s="288">
        <v>37835</v>
      </c>
      <c r="C643" s="289">
        <v>42</v>
      </c>
      <c r="D643" s="289">
        <v>200</v>
      </c>
      <c r="E643" s="286">
        <f t="shared" si="26"/>
        <v>-158</v>
      </c>
      <c r="F643" s="286">
        <f t="shared" si="25"/>
        <v>-0.79</v>
      </c>
    </row>
    <row r="644" ht="20.1" customHeight="1" spans="1:6">
      <c r="A644" s="294" t="s">
        <v>1259</v>
      </c>
      <c r="B644" s="288">
        <v>2661</v>
      </c>
      <c r="C644" s="289"/>
      <c r="D644" s="289"/>
      <c r="E644" s="286">
        <f t="shared" si="26"/>
        <v>0</v>
      </c>
      <c r="F644" s="286" t="e">
        <f t="shared" si="25"/>
        <v>#DIV/0!</v>
      </c>
    </row>
    <row r="645" ht="20.1" customHeight="1" spans="1:6">
      <c r="A645" s="294" t="s">
        <v>1260</v>
      </c>
      <c r="B645" s="288">
        <v>1967</v>
      </c>
      <c r="C645" s="289">
        <v>20</v>
      </c>
      <c r="D645" s="289"/>
      <c r="E645" s="286">
        <f t="shared" si="26"/>
        <v>20</v>
      </c>
      <c r="F645" s="286" t="e">
        <f t="shared" si="25"/>
        <v>#DIV/0!</v>
      </c>
    </row>
    <row r="646" ht="20.1" customHeight="1" spans="1:6">
      <c r="A646" s="294" t="s">
        <v>1261</v>
      </c>
      <c r="B646" s="288">
        <v>1153</v>
      </c>
      <c r="C646" s="289"/>
      <c r="D646" s="289"/>
      <c r="E646" s="286">
        <f t="shared" si="26"/>
        <v>0</v>
      </c>
      <c r="F646" s="286" t="e">
        <f t="shared" si="25"/>
        <v>#DIV/0!</v>
      </c>
    </row>
    <row r="647" ht="20.1" customHeight="1" spans="1:6">
      <c r="A647" s="294" t="s">
        <v>1262</v>
      </c>
      <c r="B647" s="288">
        <v>414</v>
      </c>
      <c r="C647" s="289"/>
      <c r="D647" s="289"/>
      <c r="E647" s="286">
        <f t="shared" si="26"/>
        <v>0</v>
      </c>
      <c r="F647" s="286" t="e">
        <f t="shared" ref="F647:F714" si="27">E647/D647</f>
        <v>#DIV/0!</v>
      </c>
    </row>
    <row r="648" ht="20.1" customHeight="1" spans="1:6">
      <c r="A648" s="294" t="s">
        <v>1263</v>
      </c>
      <c r="B648" s="288">
        <v>4566</v>
      </c>
      <c r="C648" s="289"/>
      <c r="D648" s="289"/>
      <c r="E648" s="286">
        <f t="shared" si="26"/>
        <v>0</v>
      </c>
      <c r="F648" s="286" t="e">
        <f t="shared" si="27"/>
        <v>#DIV/0!</v>
      </c>
    </row>
    <row r="649" ht="20.1" customHeight="1" spans="1:6">
      <c r="A649" s="294" t="s">
        <v>1264</v>
      </c>
      <c r="B649" s="288">
        <v>22</v>
      </c>
      <c r="C649" s="289">
        <v>0</v>
      </c>
      <c r="D649" s="289"/>
      <c r="E649" s="286">
        <f t="shared" si="26"/>
        <v>0</v>
      </c>
      <c r="F649" s="286" t="e">
        <f t="shared" si="27"/>
        <v>#DIV/0!</v>
      </c>
    </row>
    <row r="650" ht="20.1" customHeight="1" spans="1:6">
      <c r="A650" s="294" t="s">
        <v>1265</v>
      </c>
      <c r="B650" s="288">
        <v>280850</v>
      </c>
      <c r="C650" s="289">
        <v>551</v>
      </c>
      <c r="D650" s="289">
        <v>1209</v>
      </c>
      <c r="E650" s="286">
        <f t="shared" si="26"/>
        <v>-658</v>
      </c>
      <c r="F650" s="286">
        <f t="shared" si="27"/>
        <v>-0.544251447477254</v>
      </c>
    </row>
    <row r="651" ht="20.1" customHeight="1" spans="1:6">
      <c r="A651" s="295" t="s">
        <v>1900</v>
      </c>
      <c r="B651" s="288">
        <v>456332</v>
      </c>
      <c r="C651" s="289">
        <f>SUM(C652:C658)</f>
        <v>2385</v>
      </c>
      <c r="D651" s="289">
        <f>SUM(D652:D658)</f>
        <v>2191</v>
      </c>
      <c r="E651" s="286">
        <f t="shared" si="26"/>
        <v>194</v>
      </c>
      <c r="F651" s="286">
        <f t="shared" si="27"/>
        <v>0.0885440438156093</v>
      </c>
    </row>
    <row r="652" ht="20.1" customHeight="1" spans="1:6">
      <c r="A652" s="294" t="s">
        <v>1267</v>
      </c>
      <c r="B652" s="288">
        <v>54690</v>
      </c>
      <c r="C652" s="289">
        <v>152</v>
      </c>
      <c r="D652" s="289">
        <v>219</v>
      </c>
      <c r="E652" s="286">
        <f t="shared" si="26"/>
        <v>-67</v>
      </c>
      <c r="F652" s="286">
        <f t="shared" si="27"/>
        <v>-0.305936073059361</v>
      </c>
    </row>
    <row r="653" ht="20.1" customHeight="1" spans="1:6">
      <c r="A653" s="294" t="s">
        <v>1268</v>
      </c>
      <c r="B653" s="288">
        <v>46541</v>
      </c>
      <c r="C653" s="289">
        <v>3</v>
      </c>
      <c r="D653" s="289">
        <v>715</v>
      </c>
      <c r="E653" s="286">
        <f t="shared" si="26"/>
        <v>-712</v>
      </c>
      <c r="F653" s="286">
        <f t="shared" si="27"/>
        <v>-0.995804195804196</v>
      </c>
    </row>
    <row r="654" ht="20.1" customHeight="1" spans="1:6">
      <c r="A654" s="294" t="s">
        <v>1269</v>
      </c>
      <c r="B654" s="288">
        <v>82233</v>
      </c>
      <c r="C654" s="289">
        <v>10</v>
      </c>
      <c r="D654" s="289">
        <v>1046</v>
      </c>
      <c r="E654" s="286">
        <f t="shared" si="26"/>
        <v>-1036</v>
      </c>
      <c r="F654" s="286">
        <f t="shared" si="27"/>
        <v>-0.990439770554493</v>
      </c>
    </row>
    <row r="655" ht="20.1" customHeight="1" spans="1:6">
      <c r="A655" s="294" t="s">
        <v>1270</v>
      </c>
      <c r="B655" s="288">
        <v>18047</v>
      </c>
      <c r="C655" s="289"/>
      <c r="D655" s="289"/>
      <c r="E655" s="286">
        <f t="shared" si="26"/>
        <v>0</v>
      </c>
      <c r="F655" s="286" t="e">
        <f t="shared" si="27"/>
        <v>#DIV/0!</v>
      </c>
    </row>
    <row r="656" ht="20.1" customHeight="1" spans="1:6">
      <c r="A656" s="294" t="s">
        <v>1271</v>
      </c>
      <c r="B656" s="288">
        <v>53677</v>
      </c>
      <c r="C656" s="289">
        <v>214</v>
      </c>
      <c r="D656" s="289">
        <v>63</v>
      </c>
      <c r="E656" s="286">
        <f t="shared" si="26"/>
        <v>151</v>
      </c>
      <c r="F656" s="286">
        <f t="shared" si="27"/>
        <v>2.3968253968254</v>
      </c>
    </row>
    <row r="657" ht="20.1" customHeight="1" spans="1:6">
      <c r="A657" s="294" t="s">
        <v>1272</v>
      </c>
      <c r="B657" s="288">
        <v>2197</v>
      </c>
      <c r="C657" s="289"/>
      <c r="D657" s="289"/>
      <c r="E657" s="286">
        <f t="shared" si="26"/>
        <v>0</v>
      </c>
      <c r="F657" s="286" t="e">
        <f t="shared" si="27"/>
        <v>#DIV/0!</v>
      </c>
    </row>
    <row r="658" ht="20.1" customHeight="1" spans="1:6">
      <c r="A658" s="294" t="s">
        <v>1273</v>
      </c>
      <c r="B658" s="288">
        <v>198947</v>
      </c>
      <c r="C658" s="289">
        <v>2006</v>
      </c>
      <c r="D658" s="289">
        <v>148</v>
      </c>
      <c r="E658" s="286">
        <f t="shared" si="26"/>
        <v>1858</v>
      </c>
      <c r="F658" s="286">
        <f t="shared" si="27"/>
        <v>12.5540540540541</v>
      </c>
    </row>
    <row r="659" ht="20.1" customHeight="1" spans="1:6">
      <c r="A659" s="295" t="s">
        <v>1901</v>
      </c>
      <c r="B659" s="288">
        <v>135834</v>
      </c>
      <c r="C659" s="289">
        <f>SUM(C660:C664)</f>
        <v>74</v>
      </c>
      <c r="D659" s="289">
        <f>SUM(D660:D664)</f>
        <v>43</v>
      </c>
      <c r="E659" s="286">
        <f t="shared" si="26"/>
        <v>31</v>
      </c>
      <c r="F659" s="286">
        <f t="shared" si="27"/>
        <v>0.720930232558139</v>
      </c>
    </row>
    <row r="660" ht="20.1" customHeight="1" spans="1:6">
      <c r="A660" s="294" t="s">
        <v>1275</v>
      </c>
      <c r="B660" s="288">
        <v>31186</v>
      </c>
      <c r="C660" s="289">
        <v>37</v>
      </c>
      <c r="D660" s="289">
        <v>19</v>
      </c>
      <c r="E660" s="286">
        <f t="shared" si="26"/>
        <v>18</v>
      </c>
      <c r="F660" s="286">
        <f t="shared" si="27"/>
        <v>0.947368421052632</v>
      </c>
    </row>
    <row r="661" ht="20.1" customHeight="1" spans="1:6">
      <c r="A661" s="294" t="s">
        <v>1276</v>
      </c>
      <c r="B661" s="288">
        <v>72077</v>
      </c>
      <c r="C661" s="289">
        <v>8</v>
      </c>
      <c r="D661" s="289">
        <v>6</v>
      </c>
      <c r="E661" s="286">
        <f t="shared" si="26"/>
        <v>2</v>
      </c>
      <c r="F661" s="286">
        <f t="shared" si="27"/>
        <v>0.333333333333333</v>
      </c>
    </row>
    <row r="662" ht="20.1" customHeight="1" spans="1:6">
      <c r="A662" s="294" t="s">
        <v>1277</v>
      </c>
      <c r="B662" s="288">
        <v>9565</v>
      </c>
      <c r="C662" s="289"/>
      <c r="D662" s="289"/>
      <c r="E662" s="286">
        <f t="shared" si="26"/>
        <v>0</v>
      </c>
      <c r="F662" s="286" t="e">
        <f t="shared" si="27"/>
        <v>#DIV/0!</v>
      </c>
    </row>
    <row r="663" ht="20.1" customHeight="1" spans="1:6">
      <c r="A663" s="294" t="s">
        <v>1278</v>
      </c>
      <c r="B663" s="288">
        <v>7515</v>
      </c>
      <c r="C663" s="289">
        <v>28</v>
      </c>
      <c r="D663" s="289">
        <v>18</v>
      </c>
      <c r="E663" s="286">
        <f t="shared" si="26"/>
        <v>10</v>
      </c>
      <c r="F663" s="286">
        <f t="shared" si="27"/>
        <v>0.555555555555556</v>
      </c>
    </row>
    <row r="664" ht="20.1" customHeight="1" spans="1:6">
      <c r="A664" s="294" t="s">
        <v>1279</v>
      </c>
      <c r="B664" s="288">
        <v>15491</v>
      </c>
      <c r="C664" s="289">
        <v>1</v>
      </c>
      <c r="D664" s="289"/>
      <c r="E664" s="286">
        <f t="shared" si="26"/>
        <v>1</v>
      </c>
      <c r="F664" s="286" t="e">
        <f t="shared" si="27"/>
        <v>#DIV/0!</v>
      </c>
    </row>
    <row r="665" ht="20.1" customHeight="1" spans="1:6">
      <c r="A665" s="295" t="s">
        <v>1902</v>
      </c>
      <c r="B665" s="288">
        <v>98866</v>
      </c>
      <c r="C665" s="289">
        <f>SUM(C666:C671)</f>
        <v>76</v>
      </c>
      <c r="D665" s="289">
        <f>SUM(D666:D671)</f>
        <v>80</v>
      </c>
      <c r="E665" s="286">
        <f t="shared" si="26"/>
        <v>-4</v>
      </c>
      <c r="F665" s="286">
        <f t="shared" si="27"/>
        <v>-0.05</v>
      </c>
    </row>
    <row r="666" ht="20.1" customHeight="1" spans="1:6">
      <c r="A666" s="294" t="s">
        <v>1903</v>
      </c>
      <c r="B666" s="288">
        <v>27991</v>
      </c>
      <c r="C666" s="289">
        <v>51</v>
      </c>
      <c r="D666" s="289">
        <v>67</v>
      </c>
      <c r="E666" s="286">
        <f t="shared" si="26"/>
        <v>-16</v>
      </c>
      <c r="F666" s="286">
        <f t="shared" si="27"/>
        <v>-0.238805970149254</v>
      </c>
    </row>
    <row r="667" ht="20.1" customHeight="1" spans="1:6">
      <c r="A667" s="294" t="s">
        <v>1282</v>
      </c>
      <c r="B667" s="288">
        <v>33891</v>
      </c>
      <c r="C667" s="289">
        <v>12</v>
      </c>
      <c r="D667" s="289"/>
      <c r="E667" s="286">
        <f t="shared" si="26"/>
        <v>12</v>
      </c>
      <c r="F667" s="286" t="e">
        <f t="shared" si="27"/>
        <v>#DIV/0!</v>
      </c>
    </row>
    <row r="668" ht="20.1" customHeight="1" spans="1:6">
      <c r="A668" s="294" t="s">
        <v>1283</v>
      </c>
      <c r="B668" s="288">
        <v>373</v>
      </c>
      <c r="C668" s="289"/>
      <c r="D668" s="289"/>
      <c r="E668" s="286">
        <f t="shared" si="26"/>
        <v>0</v>
      </c>
      <c r="F668" s="286" t="e">
        <f t="shared" si="27"/>
        <v>#DIV/0!</v>
      </c>
    </row>
    <row r="669" ht="20.1" customHeight="1" spans="1:6">
      <c r="A669" s="294" t="s">
        <v>1284</v>
      </c>
      <c r="B669" s="288">
        <v>13436</v>
      </c>
      <c r="C669" s="289"/>
      <c r="D669" s="289"/>
      <c r="E669" s="286">
        <f t="shared" si="26"/>
        <v>0</v>
      </c>
      <c r="F669" s="286" t="e">
        <f t="shared" si="27"/>
        <v>#DIV/0!</v>
      </c>
    </row>
    <row r="670" ht="20.1" customHeight="1" spans="1:6">
      <c r="A670" s="294" t="s">
        <v>1285</v>
      </c>
      <c r="B670" s="288">
        <v>16876</v>
      </c>
      <c r="C670" s="289"/>
      <c r="D670" s="289"/>
      <c r="E670" s="286">
        <f t="shared" si="26"/>
        <v>0</v>
      </c>
      <c r="F670" s="286" t="e">
        <f t="shared" si="27"/>
        <v>#DIV/0!</v>
      </c>
    </row>
    <row r="671" ht="20.1" customHeight="1" spans="1:6">
      <c r="A671" s="294" t="s">
        <v>1286</v>
      </c>
      <c r="B671" s="288">
        <v>6299</v>
      </c>
      <c r="C671" s="289">
        <v>13</v>
      </c>
      <c r="D671" s="289">
        <v>13</v>
      </c>
      <c r="E671" s="286">
        <f t="shared" ref="E671:E680" si="28">C671-D671</f>
        <v>0</v>
      </c>
      <c r="F671" s="286">
        <f t="shared" si="27"/>
        <v>0</v>
      </c>
    </row>
    <row r="672" ht="20.1" customHeight="1" spans="1:6">
      <c r="A672" s="295" t="s">
        <v>1904</v>
      </c>
      <c r="B672" s="288">
        <v>55366</v>
      </c>
      <c r="C672" s="289">
        <f>SUM(C673:C679)</f>
        <v>615</v>
      </c>
      <c r="D672" s="289">
        <f>SUM(D673:D679)</f>
        <v>208</v>
      </c>
      <c r="E672" s="286">
        <f t="shared" si="28"/>
        <v>407</v>
      </c>
      <c r="F672" s="286">
        <f t="shared" si="27"/>
        <v>1.95673076923077</v>
      </c>
    </row>
    <row r="673" ht="20.1" customHeight="1" spans="1:6">
      <c r="A673" s="294" t="s">
        <v>805</v>
      </c>
      <c r="B673" s="288">
        <v>12280</v>
      </c>
      <c r="C673" s="289">
        <v>111</v>
      </c>
      <c r="D673" s="289">
        <v>102</v>
      </c>
      <c r="E673" s="286">
        <f t="shared" si="28"/>
        <v>9</v>
      </c>
      <c r="F673" s="286">
        <f t="shared" si="27"/>
        <v>0.0882352941176471</v>
      </c>
    </row>
    <row r="674" ht="20.1" customHeight="1" spans="1:6">
      <c r="A674" s="294" t="s">
        <v>806</v>
      </c>
      <c r="B674" s="288">
        <v>2415</v>
      </c>
      <c r="C674" s="289"/>
      <c r="D674" s="289">
        <v>28</v>
      </c>
      <c r="E674" s="286">
        <f t="shared" si="28"/>
        <v>-28</v>
      </c>
      <c r="F674" s="286">
        <f t="shared" si="27"/>
        <v>-1</v>
      </c>
    </row>
    <row r="675" ht="20.1" customHeight="1" spans="1:6">
      <c r="A675" s="294" t="s">
        <v>807</v>
      </c>
      <c r="B675" s="288">
        <v>66</v>
      </c>
      <c r="C675" s="289"/>
      <c r="D675" s="289"/>
      <c r="E675" s="286">
        <f t="shared" si="28"/>
        <v>0</v>
      </c>
      <c r="F675" s="286" t="e">
        <f t="shared" si="27"/>
        <v>#DIV/0!</v>
      </c>
    </row>
    <row r="676" ht="20.1" customHeight="1" spans="1:6">
      <c r="A676" s="294" t="s">
        <v>1288</v>
      </c>
      <c r="B676" s="288">
        <v>10072</v>
      </c>
      <c r="C676" s="289">
        <v>74</v>
      </c>
      <c r="D676" s="289">
        <v>22</v>
      </c>
      <c r="E676" s="286">
        <f t="shared" si="28"/>
        <v>52</v>
      </c>
      <c r="F676" s="286">
        <f t="shared" si="27"/>
        <v>2.36363636363636</v>
      </c>
    </row>
    <row r="677" ht="20.1" customHeight="1" spans="1:6">
      <c r="A677" s="294" t="s">
        <v>1289</v>
      </c>
      <c r="B677" s="288">
        <v>8125</v>
      </c>
      <c r="C677" s="289">
        <v>351</v>
      </c>
      <c r="D677" s="289">
        <v>9</v>
      </c>
      <c r="E677" s="286">
        <f t="shared" si="28"/>
        <v>342</v>
      </c>
      <c r="F677" s="286">
        <f t="shared" si="27"/>
        <v>38</v>
      </c>
    </row>
    <row r="678" ht="20.1" customHeight="1" spans="1:6">
      <c r="A678" s="294" t="s">
        <v>1290</v>
      </c>
      <c r="B678" s="288">
        <v>520</v>
      </c>
      <c r="C678" s="289"/>
      <c r="D678" s="289"/>
      <c r="E678" s="286">
        <f t="shared" si="28"/>
        <v>0</v>
      </c>
      <c r="F678" s="286" t="e">
        <f t="shared" si="27"/>
        <v>#DIV/0!</v>
      </c>
    </row>
    <row r="679" ht="20.1" customHeight="1" spans="1:6">
      <c r="A679" s="294" t="s">
        <v>1291</v>
      </c>
      <c r="B679" s="288">
        <v>21888</v>
      </c>
      <c r="C679" s="289">
        <v>79</v>
      </c>
      <c r="D679" s="289">
        <v>47</v>
      </c>
      <c r="E679" s="286">
        <f t="shared" si="28"/>
        <v>32</v>
      </c>
      <c r="F679" s="286">
        <f t="shared" si="27"/>
        <v>0.680851063829787</v>
      </c>
    </row>
    <row r="680" ht="20.1" hidden="1" customHeight="1" spans="1:6">
      <c r="A680" s="294" t="s">
        <v>1905</v>
      </c>
      <c r="B680" s="288">
        <v>430620</v>
      </c>
      <c r="C680" s="289">
        <f>SUM(C681:C682)</f>
        <v>3204</v>
      </c>
      <c r="D680" s="289">
        <f>SUM(D681:D682)</f>
        <v>0</v>
      </c>
      <c r="E680" s="289">
        <f t="shared" si="28"/>
        <v>3204</v>
      </c>
      <c r="F680" s="286" t="e">
        <f t="shared" si="27"/>
        <v>#DIV/0!</v>
      </c>
    </row>
    <row r="681" ht="20.1" hidden="1" customHeight="1" spans="1:6">
      <c r="A681" s="294" t="s">
        <v>1906</v>
      </c>
      <c r="B681" s="288">
        <v>408225</v>
      </c>
      <c r="C681" s="289">
        <v>344</v>
      </c>
      <c r="D681" s="289"/>
      <c r="E681" s="289">
        <f t="shared" ref="E681:E704" si="29">C681-D681</f>
        <v>344</v>
      </c>
      <c r="F681" s="286" t="e">
        <f t="shared" si="27"/>
        <v>#DIV/0!</v>
      </c>
    </row>
    <row r="682" ht="20.1" hidden="1" customHeight="1" spans="1:6">
      <c r="A682" s="294" t="s">
        <v>1907</v>
      </c>
      <c r="B682" s="288">
        <v>22395</v>
      </c>
      <c r="C682" s="289">
        <v>2860</v>
      </c>
      <c r="D682" s="289"/>
      <c r="E682" s="289">
        <f t="shared" si="29"/>
        <v>2860</v>
      </c>
      <c r="F682" s="286"/>
    </row>
    <row r="683" ht="20.1" hidden="1" customHeight="1" spans="1:6">
      <c r="A683" s="295" t="s">
        <v>1908</v>
      </c>
      <c r="B683" s="288">
        <v>29518</v>
      </c>
      <c r="C683" s="289" t="e">
        <f>SUM(#REF!)</f>
        <v>#REF!</v>
      </c>
      <c r="D683" s="289" t="e">
        <f>SUM(#REF!)</f>
        <v>#REF!</v>
      </c>
      <c r="E683" s="289" t="e">
        <f t="shared" si="29"/>
        <v>#REF!</v>
      </c>
      <c r="F683" s="286" t="e">
        <f t="shared" si="27"/>
        <v>#REF!</v>
      </c>
    </row>
    <row r="684" ht="20.1" customHeight="1" spans="1:6">
      <c r="A684" s="298" t="s">
        <v>1909</v>
      </c>
      <c r="B684" s="288">
        <v>430620</v>
      </c>
      <c r="C684" s="289">
        <f>SUM(C685:C686)</f>
        <v>3204</v>
      </c>
      <c r="D684" s="289">
        <f>SUM(D685:D686)</f>
        <v>3214</v>
      </c>
      <c r="E684" s="289">
        <f t="shared" si="29"/>
        <v>-10</v>
      </c>
      <c r="F684" s="286">
        <f t="shared" si="27"/>
        <v>-0.00311138767890479</v>
      </c>
    </row>
    <row r="685" ht="20.1" customHeight="1" spans="1:6">
      <c r="A685" s="294" t="s">
        <v>1293</v>
      </c>
      <c r="B685" s="288">
        <v>408225</v>
      </c>
      <c r="C685" s="289">
        <v>344</v>
      </c>
      <c r="D685" s="289">
        <v>784</v>
      </c>
      <c r="E685" s="289">
        <f t="shared" ref="E685:E693" si="30">C685-D685</f>
        <v>-440</v>
      </c>
      <c r="F685" s="286">
        <f t="shared" si="27"/>
        <v>-0.561224489795918</v>
      </c>
    </row>
    <row r="686" ht="20.1" customHeight="1" spans="1:6">
      <c r="A686" s="294" t="s">
        <v>1294</v>
      </c>
      <c r="B686" s="288">
        <v>22395</v>
      </c>
      <c r="C686" s="289">
        <v>2860</v>
      </c>
      <c r="D686" s="289">
        <v>2430</v>
      </c>
      <c r="E686" s="289">
        <f t="shared" si="30"/>
        <v>430</v>
      </c>
      <c r="F686" s="286">
        <f t="shared" si="27"/>
        <v>0.176954732510288</v>
      </c>
    </row>
    <row r="687" ht="20.1" customHeight="1" spans="1:6">
      <c r="A687" s="295" t="s">
        <v>1910</v>
      </c>
      <c r="B687" s="288"/>
      <c r="C687" s="289">
        <f>SUM(C688:C689)</f>
        <v>155</v>
      </c>
      <c r="D687" s="289">
        <f>SUM(D688:D689)</f>
        <v>20</v>
      </c>
      <c r="E687" s="289">
        <f t="shared" si="30"/>
        <v>135</v>
      </c>
      <c r="F687" s="286">
        <f t="shared" si="27"/>
        <v>6.75</v>
      </c>
    </row>
    <row r="688" ht="20.1" customHeight="1" spans="1:6">
      <c r="A688" s="294" t="s">
        <v>1296</v>
      </c>
      <c r="B688" s="288"/>
      <c r="C688" s="289">
        <v>87</v>
      </c>
      <c r="D688" s="289"/>
      <c r="E688" s="289">
        <f t="shared" si="30"/>
        <v>87</v>
      </c>
      <c r="F688" s="286" t="e">
        <f t="shared" si="27"/>
        <v>#DIV/0!</v>
      </c>
    </row>
    <row r="689" ht="20.1" customHeight="1" spans="1:6">
      <c r="A689" s="294" t="s">
        <v>1911</v>
      </c>
      <c r="B689" s="288">
        <v>24259</v>
      </c>
      <c r="C689" s="289">
        <v>68</v>
      </c>
      <c r="D689" s="289">
        <v>20</v>
      </c>
      <c r="E689" s="289">
        <f t="shared" si="30"/>
        <v>48</v>
      </c>
      <c r="F689" s="286">
        <f t="shared" si="27"/>
        <v>2.4</v>
      </c>
    </row>
    <row r="690" ht="20.1" customHeight="1" spans="1:6">
      <c r="A690" s="295" t="s">
        <v>1912</v>
      </c>
      <c r="B690" s="288"/>
      <c r="C690" s="289">
        <f>SUM(C691:C692)</f>
        <v>353</v>
      </c>
      <c r="D690" s="289">
        <f>SUM(D691:D692)</f>
        <v>349</v>
      </c>
      <c r="E690" s="289">
        <f t="shared" si="30"/>
        <v>4</v>
      </c>
      <c r="F690" s="286">
        <f t="shared" si="27"/>
        <v>0.0114613180515759</v>
      </c>
    </row>
    <row r="691" ht="20.1" customHeight="1" spans="1:6">
      <c r="A691" s="294" t="s">
        <v>1299</v>
      </c>
      <c r="B691" s="288"/>
      <c r="C691" s="289"/>
      <c r="D691" s="289"/>
      <c r="E691" s="289">
        <f t="shared" si="30"/>
        <v>0</v>
      </c>
      <c r="F691" s="286" t="e">
        <f t="shared" si="27"/>
        <v>#DIV/0!</v>
      </c>
    </row>
    <row r="692" ht="20.1" customHeight="1" spans="1:6">
      <c r="A692" s="294" t="s">
        <v>1300</v>
      </c>
      <c r="B692" s="288">
        <v>99537</v>
      </c>
      <c r="C692" s="297">
        <v>353</v>
      </c>
      <c r="D692" s="289">
        <v>349</v>
      </c>
      <c r="E692" s="289">
        <f t="shared" si="30"/>
        <v>4</v>
      </c>
      <c r="F692" s="286">
        <f t="shared" si="27"/>
        <v>0.0114613180515759</v>
      </c>
    </row>
    <row r="693" ht="20.1" customHeight="1" spans="1:6">
      <c r="A693" s="298" t="s">
        <v>1913</v>
      </c>
      <c r="B693" s="288">
        <v>29518</v>
      </c>
      <c r="C693" s="289">
        <f>SUM(C694:C695)</f>
        <v>66</v>
      </c>
      <c r="D693" s="289">
        <f>SUM(D694:D695)</f>
        <v>0</v>
      </c>
      <c r="E693" s="289">
        <f t="shared" si="30"/>
        <v>66</v>
      </c>
      <c r="F693" s="286" t="e">
        <f t="shared" si="27"/>
        <v>#DIV/0!</v>
      </c>
    </row>
    <row r="694" ht="20.1" customHeight="1" spans="1:6">
      <c r="A694" s="299" t="s">
        <v>1302</v>
      </c>
      <c r="B694" s="288">
        <v>5259</v>
      </c>
      <c r="C694" s="289"/>
      <c r="D694" s="289"/>
      <c r="E694" s="289"/>
      <c r="F694" s="286"/>
    </row>
    <row r="695" ht="20.1" customHeight="1" spans="1:6">
      <c r="A695" s="294" t="s">
        <v>1303</v>
      </c>
      <c r="B695" s="288">
        <v>13674</v>
      </c>
      <c r="C695" s="297">
        <v>66</v>
      </c>
      <c r="D695" s="289"/>
      <c r="E695" s="289">
        <f>C695-D695</f>
        <v>66</v>
      </c>
      <c r="F695" s="286" t="e">
        <f>E695/D695</f>
        <v>#DIV/0!</v>
      </c>
    </row>
    <row r="696" ht="20.1" customHeight="1" spans="1:6">
      <c r="A696" s="295" t="s">
        <v>1914</v>
      </c>
      <c r="B696" s="288">
        <v>65741</v>
      </c>
      <c r="C696" s="289">
        <f>SUM(C697:C700)</f>
        <v>908</v>
      </c>
      <c r="D696" s="289">
        <f>SUM(D697:D700)</f>
        <v>781</v>
      </c>
      <c r="E696" s="289">
        <f t="shared" si="29"/>
        <v>127</v>
      </c>
      <c r="F696" s="286">
        <f t="shared" si="27"/>
        <v>0.162612035851472</v>
      </c>
    </row>
    <row r="697" ht="20.1" customHeight="1" spans="1:6">
      <c r="A697" s="294" t="s">
        <v>1305</v>
      </c>
      <c r="B697" s="288">
        <v>48283</v>
      </c>
      <c r="C697" s="289">
        <v>355</v>
      </c>
      <c r="D697" s="289">
        <v>680</v>
      </c>
      <c r="E697" s="289">
        <f t="shared" si="29"/>
        <v>-325</v>
      </c>
      <c r="F697" s="286">
        <f t="shared" si="27"/>
        <v>-0.477941176470588</v>
      </c>
    </row>
    <row r="698" ht="20.1" customHeight="1" spans="1:6">
      <c r="A698" s="294" t="s">
        <v>1306</v>
      </c>
      <c r="B698" s="288">
        <v>8012</v>
      </c>
      <c r="C698" s="289">
        <v>30</v>
      </c>
      <c r="D698" s="289">
        <v>10</v>
      </c>
      <c r="E698" s="289">
        <f t="shared" si="29"/>
        <v>20</v>
      </c>
      <c r="F698" s="286">
        <f t="shared" si="27"/>
        <v>2</v>
      </c>
    </row>
    <row r="699" ht="20.1" customHeight="1" spans="1:6">
      <c r="A699" s="294" t="s">
        <v>1307</v>
      </c>
      <c r="B699" s="288">
        <v>6963</v>
      </c>
      <c r="C699" s="289">
        <v>100</v>
      </c>
      <c r="D699" s="289">
        <v>50</v>
      </c>
      <c r="E699" s="289">
        <f t="shared" si="29"/>
        <v>50</v>
      </c>
      <c r="F699" s="286">
        <f t="shared" si="27"/>
        <v>1</v>
      </c>
    </row>
    <row r="700" ht="20.1" customHeight="1" spans="1:6">
      <c r="A700" s="294" t="s">
        <v>1308</v>
      </c>
      <c r="B700" s="288">
        <v>2483</v>
      </c>
      <c r="C700" s="289">
        <v>423</v>
      </c>
      <c r="D700" s="289">
        <v>41</v>
      </c>
      <c r="E700" s="289">
        <f t="shared" si="29"/>
        <v>382</v>
      </c>
      <c r="F700" s="286">
        <f t="shared" si="27"/>
        <v>9.31707317073171</v>
      </c>
    </row>
    <row r="701" ht="20.1" customHeight="1" spans="1:6">
      <c r="A701" s="295" t="s">
        <v>1915</v>
      </c>
      <c r="B701" s="288">
        <v>3735</v>
      </c>
      <c r="C701" s="289">
        <f>SUM(C702:C705)</f>
        <v>65</v>
      </c>
      <c r="D701" s="289">
        <f>SUM(D702:D705)</f>
        <v>65</v>
      </c>
      <c r="E701" s="289">
        <f t="shared" si="29"/>
        <v>0</v>
      </c>
      <c r="F701" s="286">
        <f t="shared" si="27"/>
        <v>0</v>
      </c>
    </row>
    <row r="702" ht="20.1" customHeight="1" spans="1:6">
      <c r="A702" s="294" t="s">
        <v>805</v>
      </c>
      <c r="B702" s="288">
        <v>2256</v>
      </c>
      <c r="C702" s="289">
        <v>53</v>
      </c>
      <c r="D702" s="289">
        <v>65</v>
      </c>
      <c r="E702" s="289">
        <f t="shared" si="29"/>
        <v>-12</v>
      </c>
      <c r="F702" s="286">
        <f t="shared" si="27"/>
        <v>-0.184615384615385</v>
      </c>
    </row>
    <row r="703" ht="20.1" customHeight="1" spans="1:6">
      <c r="A703" s="294" t="s">
        <v>806</v>
      </c>
      <c r="B703" s="288">
        <v>1035</v>
      </c>
      <c r="C703" s="289">
        <v>12</v>
      </c>
      <c r="D703" s="289"/>
      <c r="E703" s="289">
        <f t="shared" si="29"/>
        <v>12</v>
      </c>
      <c r="F703" s="286" t="e">
        <f t="shared" si="27"/>
        <v>#DIV/0!</v>
      </c>
    </row>
    <row r="704" ht="20.1" customHeight="1" spans="1:6">
      <c r="A704" s="294" t="s">
        <v>807</v>
      </c>
      <c r="B704" s="288">
        <v>0</v>
      </c>
      <c r="C704" s="289">
        <v>0</v>
      </c>
      <c r="D704" s="289"/>
      <c r="E704" s="289">
        <f t="shared" si="29"/>
        <v>0</v>
      </c>
      <c r="F704" s="286" t="e">
        <f t="shared" si="27"/>
        <v>#DIV/0!</v>
      </c>
    </row>
    <row r="705" ht="20.1" customHeight="1" spans="1:6">
      <c r="A705" s="294" t="s">
        <v>1310</v>
      </c>
      <c r="B705" s="288">
        <v>444</v>
      </c>
      <c r="C705" s="289"/>
      <c r="D705" s="289"/>
      <c r="E705" s="289"/>
      <c r="F705" s="286"/>
    </row>
    <row r="706" ht="20.1" customHeight="1" spans="1:6">
      <c r="A706" s="295" t="s">
        <v>1916</v>
      </c>
      <c r="B706" s="288">
        <v>2425</v>
      </c>
      <c r="C706" s="289">
        <f>SUM(C707:C708)</f>
        <v>0</v>
      </c>
      <c r="D706" s="289">
        <f>SUM(D707:D708)</f>
        <v>0</v>
      </c>
      <c r="E706" s="289"/>
      <c r="F706" s="286"/>
    </row>
    <row r="707" ht="20.1" customHeight="1" spans="1:6">
      <c r="A707" s="294" t="s">
        <v>1312</v>
      </c>
      <c r="B707" s="288">
        <v>2357</v>
      </c>
      <c r="C707" s="289"/>
      <c r="D707" s="289"/>
      <c r="E707" s="289"/>
      <c r="F707" s="286"/>
    </row>
    <row r="708" ht="20.1" customHeight="1" spans="1:6">
      <c r="A708" s="294" t="s">
        <v>1313</v>
      </c>
      <c r="B708" s="288">
        <v>68</v>
      </c>
      <c r="C708" s="289"/>
      <c r="D708" s="289"/>
      <c r="E708" s="289"/>
      <c r="F708" s="286"/>
    </row>
    <row r="709" ht="20.1" customHeight="1" spans="1:6">
      <c r="A709" s="295" t="s">
        <v>1917</v>
      </c>
      <c r="B709" s="288">
        <v>194647</v>
      </c>
      <c r="C709" s="289">
        <f>SUM(C710)</f>
        <v>433</v>
      </c>
      <c r="D709" s="289">
        <f>SUM(D710)</f>
        <v>1607</v>
      </c>
      <c r="E709" s="286">
        <f>C709-D709</f>
        <v>-1174</v>
      </c>
      <c r="F709" s="286">
        <f t="shared" si="27"/>
        <v>-0.730553827006845</v>
      </c>
    </row>
    <row r="710" ht="20.1" customHeight="1" spans="1:6">
      <c r="A710" s="294" t="s">
        <v>1315</v>
      </c>
      <c r="B710" s="288">
        <v>194647</v>
      </c>
      <c r="C710" s="289">
        <v>433</v>
      </c>
      <c r="D710" s="289">
        <v>1607</v>
      </c>
      <c r="E710" s="286">
        <f t="shared" ref="E710:E762" si="31">C710-D710</f>
        <v>-1174</v>
      </c>
      <c r="F710" s="286">
        <f t="shared" si="27"/>
        <v>-0.730553827006845</v>
      </c>
    </row>
    <row r="711" ht="20.1" customHeight="1" spans="1:6">
      <c r="A711" s="300" t="s">
        <v>1316</v>
      </c>
      <c r="B711" s="288">
        <v>4224011</v>
      </c>
      <c r="C711" s="289">
        <f>SUM(C712+C717+C730+C734+C746+C756+C759+C763+C773)</f>
        <v>21427</v>
      </c>
      <c r="D711" s="289">
        <f>SUM(D712+D717+D730+D734+D746+D756+D759+D763+D773)</f>
        <v>16242</v>
      </c>
      <c r="E711" s="286">
        <f t="shared" si="31"/>
        <v>5185</v>
      </c>
      <c r="F711" s="286">
        <f t="shared" si="27"/>
        <v>0.319234084472356</v>
      </c>
    </row>
    <row r="712" ht="20.1" customHeight="1" spans="1:6">
      <c r="A712" s="295" t="s">
        <v>1317</v>
      </c>
      <c r="B712" s="288">
        <v>96204</v>
      </c>
      <c r="C712" s="289">
        <f>SUM(C713:C716)</f>
        <v>3556</v>
      </c>
      <c r="D712" s="289">
        <f>SUM(D713:D716)</f>
        <v>888</v>
      </c>
      <c r="E712" s="286">
        <f t="shared" si="31"/>
        <v>2668</v>
      </c>
      <c r="F712" s="286">
        <f t="shared" si="27"/>
        <v>3.0045045045045</v>
      </c>
    </row>
    <row r="713" ht="20.1" customHeight="1" spans="1:6">
      <c r="A713" s="294" t="s">
        <v>805</v>
      </c>
      <c r="B713" s="288">
        <v>71417</v>
      </c>
      <c r="C713" s="289">
        <v>2522</v>
      </c>
      <c r="D713" s="289">
        <v>494</v>
      </c>
      <c r="E713" s="286">
        <f t="shared" si="31"/>
        <v>2028</v>
      </c>
      <c r="F713" s="286">
        <f t="shared" si="27"/>
        <v>4.10526315789474</v>
      </c>
    </row>
    <row r="714" ht="20.1" customHeight="1" spans="1:6">
      <c r="A714" s="294" t="s">
        <v>806</v>
      </c>
      <c r="B714" s="288">
        <v>10840</v>
      </c>
      <c r="C714" s="289">
        <v>479</v>
      </c>
      <c r="D714" s="289">
        <v>361</v>
      </c>
      <c r="E714" s="286">
        <f t="shared" si="31"/>
        <v>118</v>
      </c>
      <c r="F714" s="286">
        <f t="shared" si="27"/>
        <v>0.326869806094183</v>
      </c>
    </row>
    <row r="715" ht="20.1" customHeight="1" spans="1:6">
      <c r="A715" s="294" t="s">
        <v>807</v>
      </c>
      <c r="B715" s="288">
        <v>282</v>
      </c>
      <c r="C715" s="289"/>
      <c r="D715" s="289"/>
      <c r="E715" s="286">
        <f t="shared" si="31"/>
        <v>0</v>
      </c>
      <c r="F715" s="286" t="e">
        <f t="shared" ref="F715:F765" si="32">E715/D715</f>
        <v>#DIV/0!</v>
      </c>
    </row>
    <row r="716" ht="20.1" customHeight="1" spans="1:6">
      <c r="A716" s="294" t="s">
        <v>1318</v>
      </c>
      <c r="B716" s="288">
        <v>13665</v>
      </c>
      <c r="C716" s="289">
        <v>555</v>
      </c>
      <c r="D716" s="289">
        <v>33</v>
      </c>
      <c r="E716" s="286">
        <f t="shared" si="31"/>
        <v>522</v>
      </c>
      <c r="F716" s="286">
        <f t="shared" si="32"/>
        <v>15.8181818181818</v>
      </c>
    </row>
    <row r="717" ht="20.1" customHeight="1" spans="1:6">
      <c r="A717" s="295" t="s">
        <v>1319</v>
      </c>
      <c r="B717" s="288">
        <v>263506</v>
      </c>
      <c r="C717" s="289">
        <f>SUM(C718:C729)</f>
        <v>364</v>
      </c>
      <c r="D717" s="289">
        <f>SUM(D718:D729)</f>
        <v>29</v>
      </c>
      <c r="E717" s="286">
        <f t="shared" si="31"/>
        <v>335</v>
      </c>
      <c r="F717" s="286">
        <f t="shared" si="32"/>
        <v>11.551724137931</v>
      </c>
    </row>
    <row r="718" ht="20.1" customHeight="1" spans="1:6">
      <c r="A718" s="294" t="s">
        <v>1320</v>
      </c>
      <c r="B718" s="288">
        <v>151431</v>
      </c>
      <c r="C718" s="289">
        <v>29</v>
      </c>
      <c r="D718" s="289">
        <v>29</v>
      </c>
      <c r="E718" s="286">
        <f t="shared" si="31"/>
        <v>0</v>
      </c>
      <c r="F718" s="286">
        <f t="shared" si="32"/>
        <v>0</v>
      </c>
    </row>
    <row r="719" ht="20.1" customHeight="1" spans="1:6">
      <c r="A719" s="294" t="s">
        <v>1321</v>
      </c>
      <c r="B719" s="288">
        <v>45642</v>
      </c>
      <c r="C719" s="289"/>
      <c r="D719" s="289"/>
      <c r="E719" s="286">
        <f t="shared" si="31"/>
        <v>0</v>
      </c>
      <c r="F719" s="286" t="e">
        <f t="shared" si="32"/>
        <v>#DIV/0!</v>
      </c>
    </row>
    <row r="720" ht="20.1" customHeight="1" spans="1:6">
      <c r="A720" s="294" t="s">
        <v>1322</v>
      </c>
      <c r="B720" s="288">
        <v>3567</v>
      </c>
      <c r="C720" s="289"/>
      <c r="D720" s="289"/>
      <c r="E720" s="286">
        <f t="shared" si="31"/>
        <v>0</v>
      </c>
      <c r="F720" s="286" t="e">
        <f t="shared" si="32"/>
        <v>#DIV/0!</v>
      </c>
    </row>
    <row r="721" ht="20.1" customHeight="1" spans="1:6">
      <c r="A721" s="294" t="s">
        <v>1323</v>
      </c>
      <c r="B721" s="288">
        <v>422</v>
      </c>
      <c r="C721" s="289"/>
      <c r="D721" s="289"/>
      <c r="E721" s="286">
        <f t="shared" si="31"/>
        <v>0</v>
      </c>
      <c r="F721" s="286" t="e">
        <f t="shared" si="32"/>
        <v>#DIV/0!</v>
      </c>
    </row>
    <row r="722" ht="20.1" customHeight="1" spans="1:6">
      <c r="A722" s="294" t="s">
        <v>1324</v>
      </c>
      <c r="B722" s="288">
        <v>13435</v>
      </c>
      <c r="C722" s="289"/>
      <c r="D722" s="289"/>
      <c r="E722" s="286">
        <f t="shared" si="31"/>
        <v>0</v>
      </c>
      <c r="F722" s="286" t="e">
        <f t="shared" si="32"/>
        <v>#DIV/0!</v>
      </c>
    </row>
    <row r="723" ht="20.1" customHeight="1" spans="1:6">
      <c r="A723" s="294" t="s">
        <v>1325</v>
      </c>
      <c r="B723" s="288">
        <v>3796</v>
      </c>
      <c r="C723" s="289"/>
      <c r="D723" s="289"/>
      <c r="E723" s="286">
        <f t="shared" si="31"/>
        <v>0</v>
      </c>
      <c r="F723" s="286" t="e">
        <f t="shared" si="32"/>
        <v>#DIV/0!</v>
      </c>
    </row>
    <row r="724" ht="20.1" customHeight="1" spans="1:6">
      <c r="A724" s="294" t="s">
        <v>1326</v>
      </c>
      <c r="B724" s="288">
        <v>14710</v>
      </c>
      <c r="C724" s="289"/>
      <c r="D724" s="289"/>
      <c r="E724" s="286">
        <f t="shared" si="31"/>
        <v>0</v>
      </c>
      <c r="F724" s="286" t="e">
        <f t="shared" si="32"/>
        <v>#DIV/0!</v>
      </c>
    </row>
    <row r="725" ht="20.1" customHeight="1" spans="1:6">
      <c r="A725" s="294" t="s">
        <v>1327</v>
      </c>
      <c r="B725" s="288">
        <v>6494</v>
      </c>
      <c r="C725" s="289"/>
      <c r="D725" s="289"/>
      <c r="E725" s="286">
        <f t="shared" si="31"/>
        <v>0</v>
      </c>
      <c r="F725" s="286" t="e">
        <f t="shared" si="32"/>
        <v>#DIV/0!</v>
      </c>
    </row>
    <row r="726" ht="20.1" customHeight="1" spans="1:6">
      <c r="A726" s="294" t="s">
        <v>1328</v>
      </c>
      <c r="B726" s="288">
        <v>16</v>
      </c>
      <c r="C726" s="289"/>
      <c r="D726" s="289"/>
      <c r="E726" s="286">
        <f t="shared" si="31"/>
        <v>0</v>
      </c>
      <c r="F726" s="286" t="e">
        <f t="shared" si="32"/>
        <v>#DIV/0!</v>
      </c>
    </row>
    <row r="727" ht="20.1" customHeight="1" spans="1:6">
      <c r="A727" s="294" t="s">
        <v>1329</v>
      </c>
      <c r="B727" s="288">
        <v>6445</v>
      </c>
      <c r="C727" s="289"/>
      <c r="D727" s="289"/>
      <c r="E727" s="286">
        <f t="shared" si="31"/>
        <v>0</v>
      </c>
      <c r="F727" s="286" t="e">
        <f t="shared" si="32"/>
        <v>#DIV/0!</v>
      </c>
    </row>
    <row r="728" ht="20.1" customHeight="1" spans="1:6">
      <c r="A728" s="294" t="s">
        <v>1330</v>
      </c>
      <c r="B728" s="288">
        <v>80</v>
      </c>
      <c r="C728" s="289"/>
      <c r="D728" s="289"/>
      <c r="E728" s="286">
        <f t="shared" si="31"/>
        <v>0</v>
      </c>
      <c r="F728" s="286" t="e">
        <f t="shared" si="32"/>
        <v>#DIV/0!</v>
      </c>
    </row>
    <row r="729" ht="20.1" customHeight="1" spans="1:6">
      <c r="A729" s="294" t="s">
        <v>1331</v>
      </c>
      <c r="B729" s="288">
        <v>17468</v>
      </c>
      <c r="C729" s="289">
        <v>335</v>
      </c>
      <c r="D729" s="289"/>
      <c r="E729" s="286">
        <f t="shared" si="31"/>
        <v>335</v>
      </c>
      <c r="F729" s="286" t="e">
        <f t="shared" si="32"/>
        <v>#DIV/0!</v>
      </c>
    </row>
    <row r="730" ht="20.1" customHeight="1" spans="1:6">
      <c r="A730" s="295" t="s">
        <v>1332</v>
      </c>
      <c r="B730" s="288">
        <v>307639</v>
      </c>
      <c r="C730" s="289">
        <f>SUM(C731:C733)</f>
        <v>3020</v>
      </c>
      <c r="D730" s="289">
        <f>SUM(D731:D733)</f>
        <v>2282</v>
      </c>
      <c r="E730" s="286">
        <f t="shared" si="31"/>
        <v>738</v>
      </c>
      <c r="F730" s="286">
        <f t="shared" si="32"/>
        <v>0.323400525854514</v>
      </c>
    </row>
    <row r="731" ht="20.1" customHeight="1" spans="1:6">
      <c r="A731" s="294" t="s">
        <v>1333</v>
      </c>
      <c r="B731" s="288">
        <v>15122</v>
      </c>
      <c r="C731" s="289"/>
      <c r="D731" s="289"/>
      <c r="E731" s="286">
        <f t="shared" si="31"/>
        <v>0</v>
      </c>
      <c r="F731" s="286" t="e">
        <f t="shared" si="32"/>
        <v>#DIV/0!</v>
      </c>
    </row>
    <row r="732" ht="20.1" customHeight="1" spans="1:6">
      <c r="A732" s="294" t="s">
        <v>1334</v>
      </c>
      <c r="B732" s="288">
        <v>153835</v>
      </c>
      <c r="C732" s="289">
        <v>2551</v>
      </c>
      <c r="D732" s="289">
        <v>1750</v>
      </c>
      <c r="E732" s="286">
        <f t="shared" si="31"/>
        <v>801</v>
      </c>
      <c r="F732" s="286">
        <f t="shared" si="32"/>
        <v>0.457714285714286</v>
      </c>
    </row>
    <row r="733" ht="20.1" customHeight="1" spans="1:6">
      <c r="A733" s="294" t="s">
        <v>1335</v>
      </c>
      <c r="B733" s="288">
        <v>138682</v>
      </c>
      <c r="C733" s="289">
        <v>469</v>
      </c>
      <c r="D733" s="289">
        <v>532</v>
      </c>
      <c r="E733" s="286">
        <f t="shared" si="31"/>
        <v>-63</v>
      </c>
      <c r="F733" s="286">
        <f t="shared" si="32"/>
        <v>-0.118421052631579</v>
      </c>
    </row>
    <row r="734" ht="20.1" customHeight="1" spans="1:6">
      <c r="A734" s="295" t="s">
        <v>1336</v>
      </c>
      <c r="B734" s="288">
        <v>626215</v>
      </c>
      <c r="C734" s="289">
        <f>SUM(C735:C745)</f>
        <v>1432</v>
      </c>
      <c r="D734" s="289">
        <f>SUM(D735:D745)</f>
        <v>1265</v>
      </c>
      <c r="E734" s="286">
        <f t="shared" si="31"/>
        <v>167</v>
      </c>
      <c r="F734" s="286">
        <f t="shared" si="32"/>
        <v>0.13201581027668</v>
      </c>
    </row>
    <row r="735" ht="20.1" customHeight="1" spans="1:6">
      <c r="A735" s="294" t="s">
        <v>1337</v>
      </c>
      <c r="B735" s="288">
        <v>109424</v>
      </c>
      <c r="C735" s="289">
        <v>21</v>
      </c>
      <c r="D735" s="289"/>
      <c r="E735" s="286">
        <f t="shared" si="31"/>
        <v>21</v>
      </c>
      <c r="F735" s="286" t="e">
        <f t="shared" si="32"/>
        <v>#DIV/0!</v>
      </c>
    </row>
    <row r="736" ht="20.1" customHeight="1" spans="1:6">
      <c r="A736" s="294" t="s">
        <v>1338</v>
      </c>
      <c r="B736" s="288">
        <v>23251</v>
      </c>
      <c r="C736" s="289">
        <v>2</v>
      </c>
      <c r="D736" s="289">
        <v>13</v>
      </c>
      <c r="E736" s="286">
        <f t="shared" si="31"/>
        <v>-11</v>
      </c>
      <c r="F736" s="286">
        <f t="shared" si="32"/>
        <v>-0.846153846153846</v>
      </c>
    </row>
    <row r="737" ht="20.1" customHeight="1" spans="1:6">
      <c r="A737" s="294" t="s">
        <v>1339</v>
      </c>
      <c r="B737" s="288">
        <v>45242</v>
      </c>
      <c r="C737" s="289">
        <v>58</v>
      </c>
      <c r="D737" s="289">
        <v>30</v>
      </c>
      <c r="E737" s="286">
        <f t="shared" si="31"/>
        <v>28</v>
      </c>
      <c r="F737" s="286">
        <f t="shared" si="32"/>
        <v>0.933333333333333</v>
      </c>
    </row>
    <row r="738" ht="20.1" customHeight="1" spans="1:6">
      <c r="A738" s="294" t="s">
        <v>1340</v>
      </c>
      <c r="B738" s="288">
        <v>802</v>
      </c>
      <c r="C738" s="289"/>
      <c r="D738" s="289"/>
      <c r="E738" s="286">
        <f t="shared" si="31"/>
        <v>0</v>
      </c>
      <c r="F738" s="286" t="e">
        <f t="shared" si="32"/>
        <v>#DIV/0!</v>
      </c>
    </row>
    <row r="739" ht="20.1" customHeight="1" spans="1:6">
      <c r="A739" s="294" t="s">
        <v>1341</v>
      </c>
      <c r="B739" s="288">
        <v>2577</v>
      </c>
      <c r="C739" s="289"/>
      <c r="D739" s="289"/>
      <c r="E739" s="286">
        <f t="shared" si="31"/>
        <v>0</v>
      </c>
      <c r="F739" s="286" t="e">
        <f t="shared" si="32"/>
        <v>#DIV/0!</v>
      </c>
    </row>
    <row r="740" ht="20.1" customHeight="1" spans="1:6">
      <c r="A740" s="294" t="s">
        <v>1342</v>
      </c>
      <c r="B740" s="288">
        <v>23016</v>
      </c>
      <c r="C740" s="289"/>
      <c r="D740" s="289"/>
      <c r="E740" s="286">
        <f t="shared" si="31"/>
        <v>0</v>
      </c>
      <c r="F740" s="286" t="e">
        <f t="shared" si="32"/>
        <v>#DIV/0!</v>
      </c>
    </row>
    <row r="741" ht="20.1" customHeight="1" spans="1:6">
      <c r="A741" s="294" t="s">
        <v>1343</v>
      </c>
      <c r="B741" s="288">
        <v>1792</v>
      </c>
      <c r="C741" s="289">
        <v>52</v>
      </c>
      <c r="D741" s="289">
        <v>42</v>
      </c>
      <c r="E741" s="286">
        <f t="shared" si="31"/>
        <v>10</v>
      </c>
      <c r="F741" s="286">
        <f t="shared" si="32"/>
        <v>0.238095238095238</v>
      </c>
    </row>
    <row r="742" ht="20.1" customHeight="1" spans="1:6">
      <c r="A742" s="294" t="s">
        <v>1918</v>
      </c>
      <c r="B742" s="288">
        <v>237806</v>
      </c>
      <c r="C742" s="289">
        <v>964</v>
      </c>
      <c r="D742" s="289">
        <v>850</v>
      </c>
      <c r="E742" s="286">
        <f t="shared" si="31"/>
        <v>114</v>
      </c>
      <c r="F742" s="286">
        <f t="shared" si="32"/>
        <v>0.134117647058824</v>
      </c>
    </row>
    <row r="743" ht="20.1" customHeight="1" spans="1:6">
      <c r="A743" s="294" t="s">
        <v>1345</v>
      </c>
      <c r="B743" s="288">
        <v>156107</v>
      </c>
      <c r="C743" s="289">
        <v>261</v>
      </c>
      <c r="D743" s="289">
        <v>328</v>
      </c>
      <c r="E743" s="286">
        <f t="shared" si="31"/>
        <v>-67</v>
      </c>
      <c r="F743" s="286">
        <f t="shared" si="32"/>
        <v>-0.204268292682927</v>
      </c>
    </row>
    <row r="744" ht="20.1" customHeight="1" spans="1:6">
      <c r="A744" s="294" t="s">
        <v>1346</v>
      </c>
      <c r="B744" s="288">
        <v>1604</v>
      </c>
      <c r="C744" s="289">
        <v>72</v>
      </c>
      <c r="D744" s="289"/>
      <c r="E744" s="286">
        <f t="shared" si="31"/>
        <v>72</v>
      </c>
      <c r="F744" s="286" t="e">
        <f t="shared" si="32"/>
        <v>#DIV/0!</v>
      </c>
    </row>
    <row r="745" ht="20.1" customHeight="1" spans="1:6">
      <c r="A745" s="294" t="s">
        <v>1347</v>
      </c>
      <c r="B745" s="288">
        <v>24594</v>
      </c>
      <c r="C745" s="289">
        <v>2</v>
      </c>
      <c r="D745" s="289">
        <v>2</v>
      </c>
      <c r="E745" s="286">
        <f t="shared" si="31"/>
        <v>0</v>
      </c>
      <c r="F745" s="286">
        <f t="shared" si="32"/>
        <v>0</v>
      </c>
    </row>
    <row r="746" ht="20.1" customHeight="1" spans="1:6">
      <c r="A746" s="295" t="s">
        <v>1919</v>
      </c>
      <c r="B746" s="288">
        <v>2293653</v>
      </c>
      <c r="C746" s="289">
        <f>SUM(C747:C755)</f>
        <v>11603</v>
      </c>
      <c r="D746" s="289">
        <f>SUM(D747:D755)</f>
        <v>8832</v>
      </c>
      <c r="E746" s="286">
        <f t="shared" si="31"/>
        <v>2771</v>
      </c>
      <c r="F746" s="286">
        <f t="shared" si="32"/>
        <v>0.313745471014493</v>
      </c>
    </row>
    <row r="747" ht="20.1" customHeight="1" spans="1:6">
      <c r="A747" s="294" t="s">
        <v>1348</v>
      </c>
      <c r="B747" s="288">
        <v>91744</v>
      </c>
      <c r="C747" s="289">
        <v>710</v>
      </c>
      <c r="D747" s="289"/>
      <c r="E747" s="286">
        <f t="shared" si="31"/>
        <v>710</v>
      </c>
      <c r="F747" s="286" t="e">
        <f t="shared" si="32"/>
        <v>#DIV/0!</v>
      </c>
    </row>
    <row r="748" ht="20.1" customHeight="1" spans="1:6">
      <c r="A748" s="294" t="s">
        <v>1349</v>
      </c>
      <c r="B748" s="288">
        <v>41112</v>
      </c>
      <c r="C748" s="289">
        <v>476</v>
      </c>
      <c r="D748" s="289"/>
      <c r="E748" s="286">
        <f t="shared" si="31"/>
        <v>476</v>
      </c>
      <c r="F748" s="286" t="e">
        <f t="shared" si="32"/>
        <v>#DIV/0!</v>
      </c>
    </row>
    <row r="749" ht="20.1" customHeight="1" spans="1:6">
      <c r="A749" s="294" t="s">
        <v>1350</v>
      </c>
      <c r="B749" s="288">
        <v>10442</v>
      </c>
      <c r="C749" s="289"/>
      <c r="D749" s="289"/>
      <c r="E749" s="286">
        <f t="shared" si="31"/>
        <v>0</v>
      </c>
      <c r="F749" s="286" t="e">
        <f t="shared" si="32"/>
        <v>#DIV/0!</v>
      </c>
    </row>
    <row r="750" ht="20.1" customHeight="1" spans="1:6">
      <c r="A750" s="294" t="s">
        <v>1351</v>
      </c>
      <c r="B750" s="288">
        <v>23465</v>
      </c>
      <c r="C750" s="289">
        <v>160</v>
      </c>
      <c r="D750" s="289">
        <v>105</v>
      </c>
      <c r="E750" s="286">
        <f t="shared" si="31"/>
        <v>55</v>
      </c>
      <c r="F750" s="286">
        <f t="shared" si="32"/>
        <v>0.523809523809524</v>
      </c>
    </row>
    <row r="751" ht="20.1" customHeight="1" spans="1:6">
      <c r="A751" s="294" t="s">
        <v>1352</v>
      </c>
      <c r="B751" s="288">
        <v>1655346</v>
      </c>
      <c r="C751" s="289">
        <v>9379</v>
      </c>
      <c r="D751" s="289">
        <v>7906</v>
      </c>
      <c r="E751" s="286">
        <f t="shared" si="31"/>
        <v>1473</v>
      </c>
      <c r="F751" s="286">
        <f t="shared" si="32"/>
        <v>0.186314191753099</v>
      </c>
    </row>
    <row r="752" ht="20.1" customHeight="1" spans="1:6">
      <c r="A752" s="294" t="s">
        <v>1353</v>
      </c>
      <c r="B752" s="288">
        <v>294709</v>
      </c>
      <c r="C752" s="289">
        <v>544</v>
      </c>
      <c r="D752" s="289">
        <v>407</v>
      </c>
      <c r="E752" s="286">
        <f t="shared" si="31"/>
        <v>137</v>
      </c>
      <c r="F752" s="286">
        <f t="shared" si="32"/>
        <v>0.336609336609337</v>
      </c>
    </row>
    <row r="753" ht="20.1" customHeight="1" spans="1:6">
      <c r="A753" s="294" t="s">
        <v>1354</v>
      </c>
      <c r="B753" s="288">
        <v>102088</v>
      </c>
      <c r="C753" s="289">
        <v>305</v>
      </c>
      <c r="D753" s="289">
        <v>360</v>
      </c>
      <c r="E753" s="286">
        <f t="shared" si="31"/>
        <v>-55</v>
      </c>
      <c r="F753" s="286">
        <f t="shared" si="32"/>
        <v>-0.152777777777778</v>
      </c>
    </row>
    <row r="754" ht="20.1" customHeight="1" spans="1:6">
      <c r="A754" s="294" t="s">
        <v>1355</v>
      </c>
      <c r="B754" s="288">
        <v>4306</v>
      </c>
      <c r="C754" s="289"/>
      <c r="D754" s="289"/>
      <c r="E754" s="286">
        <f t="shared" si="31"/>
        <v>0</v>
      </c>
      <c r="F754" s="286" t="e">
        <f t="shared" si="32"/>
        <v>#DIV/0!</v>
      </c>
    </row>
    <row r="755" ht="20.1" customHeight="1" spans="1:6">
      <c r="A755" s="294" t="s">
        <v>1356</v>
      </c>
      <c r="B755" s="288">
        <v>70441</v>
      </c>
      <c r="C755" s="289">
        <v>29</v>
      </c>
      <c r="D755" s="289">
        <v>54</v>
      </c>
      <c r="E755" s="286">
        <f t="shared" si="31"/>
        <v>-25</v>
      </c>
      <c r="F755" s="286">
        <f t="shared" si="32"/>
        <v>-0.462962962962963</v>
      </c>
    </row>
    <row r="756" ht="20.1" customHeight="1" spans="1:6">
      <c r="A756" s="295" t="s">
        <v>1357</v>
      </c>
      <c r="B756" s="288">
        <v>5209</v>
      </c>
      <c r="C756" s="289">
        <f>SUM(C757:C758)</f>
        <v>1</v>
      </c>
      <c r="D756" s="289">
        <f>SUM(D757:D758)</f>
        <v>1</v>
      </c>
      <c r="E756" s="286">
        <f t="shared" si="31"/>
        <v>0</v>
      </c>
      <c r="F756" s="286">
        <f t="shared" si="32"/>
        <v>0</v>
      </c>
    </row>
    <row r="757" ht="20.1" customHeight="1" spans="1:6">
      <c r="A757" s="294" t="s">
        <v>1358</v>
      </c>
      <c r="B757" s="288">
        <v>4054</v>
      </c>
      <c r="C757" s="289">
        <v>1</v>
      </c>
      <c r="D757" s="289">
        <v>1</v>
      </c>
      <c r="E757" s="286">
        <f t="shared" si="31"/>
        <v>0</v>
      </c>
      <c r="F757" s="286">
        <f t="shared" si="32"/>
        <v>0</v>
      </c>
    </row>
    <row r="758" ht="20.1" customHeight="1" spans="1:6">
      <c r="A758" s="294" t="s">
        <v>1359</v>
      </c>
      <c r="B758" s="288">
        <v>1155</v>
      </c>
      <c r="C758" s="289"/>
      <c r="D758" s="289"/>
      <c r="E758" s="286">
        <f t="shared" si="31"/>
        <v>0</v>
      </c>
      <c r="F758" s="286" t="e">
        <f t="shared" si="32"/>
        <v>#DIV/0!</v>
      </c>
    </row>
    <row r="759" ht="20.1" customHeight="1" spans="1:6">
      <c r="A759" s="298" t="s">
        <v>1920</v>
      </c>
      <c r="B759" s="301">
        <v>1196</v>
      </c>
      <c r="C759" s="297">
        <f>SUM(C760:C762)</f>
        <v>1196</v>
      </c>
      <c r="D759" s="297">
        <f>SUM(D760:D762)</f>
        <v>2782</v>
      </c>
      <c r="E759" s="286">
        <f t="shared" si="31"/>
        <v>-1586</v>
      </c>
      <c r="F759" s="286">
        <f t="shared" si="32"/>
        <v>-0.570093457943925</v>
      </c>
    </row>
    <row r="760" ht="20.1" customHeight="1" spans="1:6">
      <c r="A760" s="299" t="s">
        <v>1921</v>
      </c>
      <c r="B760" s="301">
        <v>117</v>
      </c>
      <c r="C760" s="297">
        <v>117</v>
      </c>
      <c r="D760" s="289">
        <v>2366</v>
      </c>
      <c r="E760" s="286">
        <f t="shared" si="31"/>
        <v>-2249</v>
      </c>
      <c r="F760" s="286">
        <f t="shared" si="32"/>
        <v>-0.950549450549451</v>
      </c>
    </row>
    <row r="761" ht="20.1" customHeight="1" spans="1:6">
      <c r="A761" s="299" t="s">
        <v>1922</v>
      </c>
      <c r="B761" s="301">
        <v>229</v>
      </c>
      <c r="C761" s="297">
        <v>229</v>
      </c>
      <c r="D761" s="289">
        <v>340</v>
      </c>
      <c r="E761" s="286">
        <f t="shared" si="31"/>
        <v>-111</v>
      </c>
      <c r="F761" s="286">
        <f t="shared" si="32"/>
        <v>-0.326470588235294</v>
      </c>
    </row>
    <row r="762" ht="20.1" customHeight="1" spans="1:6">
      <c r="A762" s="299" t="s">
        <v>1923</v>
      </c>
      <c r="B762" s="301">
        <v>850</v>
      </c>
      <c r="C762" s="297">
        <v>850</v>
      </c>
      <c r="D762" s="289">
        <v>76</v>
      </c>
      <c r="E762" s="286">
        <f t="shared" si="31"/>
        <v>774</v>
      </c>
      <c r="F762" s="286">
        <f t="shared" si="32"/>
        <v>10.1842105263158</v>
      </c>
    </row>
    <row r="763" ht="20.1" customHeight="1" spans="1:6">
      <c r="A763" s="295" t="s">
        <v>1364</v>
      </c>
      <c r="B763" s="288">
        <v>81954</v>
      </c>
      <c r="C763" s="289">
        <f>SUM(C764:C772)</f>
        <v>161</v>
      </c>
      <c r="D763" s="289">
        <f>SUM(D764:D772)</f>
        <v>119</v>
      </c>
      <c r="E763" s="286">
        <f t="shared" ref="E763:E824" si="33">C763-D763</f>
        <v>42</v>
      </c>
      <c r="F763" s="286">
        <f t="shared" si="32"/>
        <v>0.352941176470588</v>
      </c>
    </row>
    <row r="764" ht="20.1" customHeight="1" spans="1:6">
      <c r="A764" s="294" t="s">
        <v>805</v>
      </c>
      <c r="B764" s="288">
        <v>28806</v>
      </c>
      <c r="C764" s="289">
        <v>80</v>
      </c>
      <c r="D764" s="289">
        <v>71</v>
      </c>
      <c r="E764" s="286">
        <f t="shared" si="33"/>
        <v>9</v>
      </c>
      <c r="F764" s="286">
        <f t="shared" si="32"/>
        <v>0.126760563380282</v>
      </c>
    </row>
    <row r="765" ht="20.1" customHeight="1" spans="1:6">
      <c r="A765" s="294" t="s">
        <v>806</v>
      </c>
      <c r="B765" s="288">
        <v>6937</v>
      </c>
      <c r="C765" s="289">
        <v>42</v>
      </c>
      <c r="D765" s="289">
        <v>38</v>
      </c>
      <c r="E765" s="286">
        <f t="shared" si="33"/>
        <v>4</v>
      </c>
      <c r="F765" s="286">
        <f t="shared" si="32"/>
        <v>0.105263157894737</v>
      </c>
    </row>
    <row r="766" ht="20.1" customHeight="1" spans="1:6">
      <c r="A766" s="294" t="s">
        <v>807</v>
      </c>
      <c r="B766" s="288">
        <v>104</v>
      </c>
      <c r="C766" s="289"/>
      <c r="D766" s="289"/>
      <c r="E766" s="286">
        <f t="shared" si="33"/>
        <v>0</v>
      </c>
      <c r="F766" s="286" t="e">
        <f t="shared" ref="F766:F829" si="34">E766/D766</f>
        <v>#DIV/0!</v>
      </c>
    </row>
    <row r="767" ht="20.1" customHeight="1" spans="1:6">
      <c r="A767" s="294" t="s">
        <v>1365</v>
      </c>
      <c r="B767" s="288">
        <v>6215</v>
      </c>
      <c r="C767" s="289">
        <v>2</v>
      </c>
      <c r="D767" s="289">
        <v>1</v>
      </c>
      <c r="E767" s="286">
        <f t="shared" si="33"/>
        <v>1</v>
      </c>
      <c r="F767" s="286">
        <f t="shared" si="34"/>
        <v>1</v>
      </c>
    </row>
    <row r="768" ht="20.1" customHeight="1" spans="1:6">
      <c r="A768" s="294" t="s">
        <v>1366</v>
      </c>
      <c r="B768" s="288">
        <v>270</v>
      </c>
      <c r="C768" s="289"/>
      <c r="D768" s="289"/>
      <c r="E768" s="286">
        <f t="shared" si="33"/>
        <v>0</v>
      </c>
      <c r="F768" s="286" t="e">
        <f t="shared" si="34"/>
        <v>#DIV/0!</v>
      </c>
    </row>
    <row r="769" ht="20.1" customHeight="1" spans="1:6">
      <c r="A769" s="294" t="s">
        <v>1367</v>
      </c>
      <c r="B769" s="288">
        <v>938</v>
      </c>
      <c r="C769" s="289"/>
      <c r="D769" s="289"/>
      <c r="E769" s="286">
        <f t="shared" si="33"/>
        <v>0</v>
      </c>
      <c r="F769" s="286" t="e">
        <f t="shared" si="34"/>
        <v>#DIV/0!</v>
      </c>
    </row>
    <row r="770" ht="20.1" customHeight="1" spans="1:6">
      <c r="A770" s="294" t="s">
        <v>1368</v>
      </c>
      <c r="B770" s="288">
        <v>10141</v>
      </c>
      <c r="C770" s="289">
        <v>24</v>
      </c>
      <c r="D770" s="289"/>
      <c r="E770" s="286">
        <f t="shared" si="33"/>
        <v>24</v>
      </c>
      <c r="F770" s="286" t="e">
        <f t="shared" si="34"/>
        <v>#DIV/0!</v>
      </c>
    </row>
    <row r="771" ht="20.1" customHeight="1" spans="1:6">
      <c r="A771" s="294" t="s">
        <v>814</v>
      </c>
      <c r="B771" s="288">
        <v>5508</v>
      </c>
      <c r="C771" s="289"/>
      <c r="D771" s="289"/>
      <c r="E771" s="286">
        <f t="shared" si="33"/>
        <v>0</v>
      </c>
      <c r="F771" s="286" t="e">
        <f t="shared" si="34"/>
        <v>#DIV/0!</v>
      </c>
    </row>
    <row r="772" ht="20.1" customHeight="1" spans="1:6">
      <c r="A772" s="294" t="s">
        <v>1369</v>
      </c>
      <c r="B772" s="288">
        <v>23035</v>
      </c>
      <c r="C772" s="289">
        <v>13</v>
      </c>
      <c r="D772" s="289">
        <v>9</v>
      </c>
      <c r="E772" s="286">
        <f t="shared" si="33"/>
        <v>4</v>
      </c>
      <c r="F772" s="286">
        <f t="shared" si="34"/>
        <v>0.444444444444444</v>
      </c>
    </row>
    <row r="773" ht="20.1" customHeight="1" spans="1:6">
      <c r="A773" s="295" t="s">
        <v>1370</v>
      </c>
      <c r="B773" s="288">
        <v>71231</v>
      </c>
      <c r="C773" s="289">
        <f>SUM(C774)</f>
        <v>94</v>
      </c>
      <c r="D773" s="289">
        <f>SUM(D774)</f>
        <v>44</v>
      </c>
      <c r="E773" s="286">
        <f t="shared" si="33"/>
        <v>50</v>
      </c>
      <c r="F773" s="286">
        <f t="shared" si="34"/>
        <v>1.13636363636364</v>
      </c>
    </row>
    <row r="774" ht="20.1" customHeight="1" spans="1:6">
      <c r="A774" s="294" t="s">
        <v>1371</v>
      </c>
      <c r="B774" s="288">
        <v>71231</v>
      </c>
      <c r="C774" s="289">
        <v>94</v>
      </c>
      <c r="D774" s="289">
        <v>44</v>
      </c>
      <c r="E774" s="286">
        <f t="shared" si="33"/>
        <v>50</v>
      </c>
      <c r="F774" s="286">
        <f t="shared" si="34"/>
        <v>1.13636363636364</v>
      </c>
    </row>
    <row r="775" ht="20.1" customHeight="1" spans="1:6">
      <c r="A775" s="295" t="s">
        <v>1372</v>
      </c>
      <c r="B775" s="288">
        <v>1374932</v>
      </c>
      <c r="C775" s="289">
        <f>SUM(C776+C785+C789+C798+C805+C811+C817+C820+C823+C825+C827+C833+C835+C837+C853)</f>
        <v>3911</v>
      </c>
      <c r="D775" s="289">
        <f>SUM(D776+D785+D789+D798+D805+D811+D817+D820+D823+D825+D827+D833+D835+D837+D853)</f>
        <v>2550</v>
      </c>
      <c r="E775" s="286">
        <f t="shared" si="33"/>
        <v>1361</v>
      </c>
      <c r="F775" s="286">
        <f t="shared" si="34"/>
        <v>0.533725490196078</v>
      </c>
    </row>
    <row r="776" ht="20.1" customHeight="1" spans="1:6">
      <c r="A776" s="295" t="s">
        <v>1373</v>
      </c>
      <c r="B776" s="288">
        <v>75283</v>
      </c>
      <c r="C776" s="289">
        <f>SUM(C777:C784)</f>
        <v>332</v>
      </c>
      <c r="D776" s="289">
        <f>SUM(D777:D784)</f>
        <v>239</v>
      </c>
      <c r="E776" s="286">
        <f t="shared" si="33"/>
        <v>93</v>
      </c>
      <c r="F776" s="286">
        <f t="shared" si="34"/>
        <v>0.389121338912134</v>
      </c>
    </row>
    <row r="777" ht="20.1" customHeight="1" spans="1:6">
      <c r="A777" s="294" t="s">
        <v>805</v>
      </c>
      <c r="B777" s="288">
        <v>44460</v>
      </c>
      <c r="C777" s="289">
        <v>220</v>
      </c>
      <c r="D777" s="289">
        <v>178</v>
      </c>
      <c r="E777" s="286">
        <f t="shared" si="33"/>
        <v>42</v>
      </c>
      <c r="F777" s="286">
        <f t="shared" si="34"/>
        <v>0.235955056179775</v>
      </c>
    </row>
    <row r="778" ht="20.1" customHeight="1" spans="1:6">
      <c r="A778" s="294" t="s">
        <v>806</v>
      </c>
      <c r="B778" s="288">
        <v>12360</v>
      </c>
      <c r="C778" s="289">
        <v>68</v>
      </c>
      <c r="D778" s="289">
        <v>61</v>
      </c>
      <c r="E778" s="286">
        <f t="shared" si="33"/>
        <v>7</v>
      </c>
      <c r="F778" s="286">
        <f t="shared" si="34"/>
        <v>0.114754098360656</v>
      </c>
    </row>
    <row r="779" ht="20.1" customHeight="1" spans="1:6">
      <c r="A779" s="294" t="s">
        <v>807</v>
      </c>
      <c r="B779" s="288">
        <v>191</v>
      </c>
      <c r="C779" s="289"/>
      <c r="D779" s="289"/>
      <c r="E779" s="286">
        <f t="shared" si="33"/>
        <v>0</v>
      </c>
      <c r="F779" s="286" t="e">
        <f t="shared" si="34"/>
        <v>#DIV/0!</v>
      </c>
    </row>
    <row r="780" ht="20.1" customHeight="1" spans="1:6">
      <c r="A780" s="294" t="s">
        <v>1374</v>
      </c>
      <c r="B780" s="288">
        <v>1080</v>
      </c>
      <c r="C780" s="289">
        <v>2</v>
      </c>
      <c r="D780" s="289"/>
      <c r="E780" s="286">
        <f t="shared" si="33"/>
        <v>2</v>
      </c>
      <c r="F780" s="286" t="e">
        <f t="shared" si="34"/>
        <v>#DIV/0!</v>
      </c>
    </row>
    <row r="781" ht="20.1" customHeight="1" spans="1:6">
      <c r="A781" s="294" t="s">
        <v>1375</v>
      </c>
      <c r="B781" s="288">
        <v>385</v>
      </c>
      <c r="C781" s="289">
        <v>30</v>
      </c>
      <c r="D781" s="289"/>
      <c r="E781" s="286">
        <f t="shared" si="33"/>
        <v>30</v>
      </c>
      <c r="F781" s="286" t="e">
        <f t="shared" si="34"/>
        <v>#DIV/0!</v>
      </c>
    </row>
    <row r="782" ht="20.1" customHeight="1" spans="1:6">
      <c r="A782" s="294" t="s">
        <v>1376</v>
      </c>
      <c r="B782" s="288">
        <v>8</v>
      </c>
      <c r="C782" s="289">
        <v>0</v>
      </c>
      <c r="D782" s="289"/>
      <c r="E782" s="286">
        <f t="shared" si="33"/>
        <v>0</v>
      </c>
      <c r="F782" s="286" t="e">
        <f t="shared" si="34"/>
        <v>#DIV/0!</v>
      </c>
    </row>
    <row r="783" ht="20.1" customHeight="1" spans="1:6">
      <c r="A783" s="294" t="s">
        <v>1377</v>
      </c>
      <c r="B783" s="288">
        <v>20</v>
      </c>
      <c r="C783" s="289">
        <v>0</v>
      </c>
      <c r="D783" s="289"/>
      <c r="E783" s="286">
        <f t="shared" si="33"/>
        <v>0</v>
      </c>
      <c r="F783" s="286" t="e">
        <f t="shared" si="34"/>
        <v>#DIV/0!</v>
      </c>
    </row>
    <row r="784" ht="20.1" customHeight="1" spans="1:6">
      <c r="A784" s="294" t="s">
        <v>1378</v>
      </c>
      <c r="B784" s="288">
        <v>16779</v>
      </c>
      <c r="C784" s="289">
        <v>12</v>
      </c>
      <c r="D784" s="289"/>
      <c r="E784" s="286">
        <f t="shared" si="33"/>
        <v>12</v>
      </c>
      <c r="F784" s="286" t="e">
        <f t="shared" si="34"/>
        <v>#DIV/0!</v>
      </c>
    </row>
    <row r="785" ht="20.1" customHeight="1" spans="1:6">
      <c r="A785" s="295" t="s">
        <v>1379</v>
      </c>
      <c r="B785" s="288">
        <v>16366</v>
      </c>
      <c r="C785" s="289">
        <f>SUM(C786:C788)</f>
        <v>0</v>
      </c>
      <c r="D785" s="289">
        <f>SUM(D786:D788)</f>
        <v>0</v>
      </c>
      <c r="E785" s="286">
        <f t="shared" si="33"/>
        <v>0</v>
      </c>
      <c r="F785" s="286" t="e">
        <f t="shared" si="34"/>
        <v>#DIV/0!</v>
      </c>
    </row>
    <row r="786" ht="20.1" customHeight="1" spans="1:6">
      <c r="A786" s="294" t="s">
        <v>1380</v>
      </c>
      <c r="B786" s="288">
        <v>923</v>
      </c>
      <c r="C786" s="289"/>
      <c r="D786" s="289"/>
      <c r="E786" s="286">
        <f t="shared" si="33"/>
        <v>0</v>
      </c>
      <c r="F786" s="286" t="e">
        <f t="shared" si="34"/>
        <v>#DIV/0!</v>
      </c>
    </row>
    <row r="787" ht="20.1" customHeight="1" spans="1:6">
      <c r="A787" s="294" t="s">
        <v>1381</v>
      </c>
      <c r="B787" s="288">
        <v>21</v>
      </c>
      <c r="C787" s="289"/>
      <c r="D787" s="289"/>
      <c r="E787" s="286">
        <f t="shared" si="33"/>
        <v>0</v>
      </c>
      <c r="F787" s="286" t="e">
        <f t="shared" si="34"/>
        <v>#DIV/0!</v>
      </c>
    </row>
    <row r="788" ht="20.1" customHeight="1" spans="1:6">
      <c r="A788" s="294" t="s">
        <v>1382</v>
      </c>
      <c r="B788" s="288">
        <v>15422</v>
      </c>
      <c r="C788" s="289"/>
      <c r="D788" s="289"/>
      <c r="E788" s="286">
        <f t="shared" si="33"/>
        <v>0</v>
      </c>
      <c r="F788" s="286" t="e">
        <f t="shared" si="34"/>
        <v>#DIV/0!</v>
      </c>
    </row>
    <row r="789" ht="20.1" customHeight="1" spans="1:6">
      <c r="A789" s="295" t="s">
        <v>1383</v>
      </c>
      <c r="B789" s="288">
        <v>331934</v>
      </c>
      <c r="C789" s="289">
        <f>SUM(C790:C797)</f>
        <v>726</v>
      </c>
      <c r="D789" s="289">
        <f>SUM(D790:D797)</f>
        <v>566</v>
      </c>
      <c r="E789" s="286">
        <f t="shared" si="33"/>
        <v>160</v>
      </c>
      <c r="F789" s="286">
        <f t="shared" si="34"/>
        <v>0.282685512367491</v>
      </c>
    </row>
    <row r="790" ht="20.1" customHeight="1" spans="1:6">
      <c r="A790" s="294" t="s">
        <v>1384</v>
      </c>
      <c r="B790" s="288">
        <v>994</v>
      </c>
      <c r="C790" s="289"/>
      <c r="D790" s="289"/>
      <c r="E790" s="286">
        <f t="shared" si="33"/>
        <v>0</v>
      </c>
      <c r="F790" s="286" t="e">
        <f t="shared" si="34"/>
        <v>#DIV/0!</v>
      </c>
    </row>
    <row r="791" ht="20.1" customHeight="1" spans="1:6">
      <c r="A791" s="294" t="s">
        <v>1385</v>
      </c>
      <c r="B791" s="288">
        <v>78043</v>
      </c>
      <c r="C791" s="289"/>
      <c r="D791" s="289"/>
      <c r="E791" s="286">
        <f t="shared" si="33"/>
        <v>0</v>
      </c>
      <c r="F791" s="286" t="e">
        <f t="shared" si="34"/>
        <v>#DIV/0!</v>
      </c>
    </row>
    <row r="792" ht="20.1" customHeight="1" spans="1:6">
      <c r="A792" s="294" t="s">
        <v>1386</v>
      </c>
      <c r="B792" s="288">
        <v>45</v>
      </c>
      <c r="C792" s="289"/>
      <c r="D792" s="289"/>
      <c r="E792" s="286">
        <f t="shared" si="33"/>
        <v>0</v>
      </c>
      <c r="F792" s="286" t="e">
        <f t="shared" si="34"/>
        <v>#DIV/0!</v>
      </c>
    </row>
    <row r="793" ht="20.1" customHeight="1" spans="1:6">
      <c r="A793" s="294" t="s">
        <v>1387</v>
      </c>
      <c r="B793" s="288">
        <v>27825</v>
      </c>
      <c r="C793" s="289"/>
      <c r="D793" s="289"/>
      <c r="E793" s="286">
        <f t="shared" si="33"/>
        <v>0</v>
      </c>
      <c r="F793" s="286" t="e">
        <f t="shared" si="34"/>
        <v>#DIV/0!</v>
      </c>
    </row>
    <row r="794" ht="20.1" customHeight="1" spans="1:6">
      <c r="A794" s="294" t="s">
        <v>1388</v>
      </c>
      <c r="B794" s="288">
        <v>108</v>
      </c>
      <c r="C794" s="289"/>
      <c r="D794" s="289"/>
      <c r="E794" s="286">
        <f t="shared" si="33"/>
        <v>0</v>
      </c>
      <c r="F794" s="286" t="e">
        <f t="shared" si="34"/>
        <v>#DIV/0!</v>
      </c>
    </row>
    <row r="795" ht="20.1" customHeight="1" spans="1:6">
      <c r="A795" s="294" t="s">
        <v>1389</v>
      </c>
      <c r="B795" s="288">
        <v>6</v>
      </c>
      <c r="C795" s="289">
        <v>0</v>
      </c>
      <c r="D795" s="289"/>
      <c r="E795" s="286">
        <f t="shared" si="33"/>
        <v>0</v>
      </c>
      <c r="F795" s="286" t="e">
        <f t="shared" si="34"/>
        <v>#DIV/0!</v>
      </c>
    </row>
    <row r="796" ht="20.1" customHeight="1" spans="1:6">
      <c r="A796" s="294" t="s">
        <v>1390</v>
      </c>
      <c r="B796" s="288">
        <v>49668</v>
      </c>
      <c r="C796" s="289">
        <v>186</v>
      </c>
      <c r="D796" s="289">
        <v>296</v>
      </c>
      <c r="E796" s="286">
        <f t="shared" si="33"/>
        <v>-110</v>
      </c>
      <c r="F796" s="286">
        <f t="shared" si="34"/>
        <v>-0.371621621621622</v>
      </c>
    </row>
    <row r="797" ht="20.1" customHeight="1" spans="1:6">
      <c r="A797" s="294" t="s">
        <v>1391</v>
      </c>
      <c r="B797" s="288">
        <v>175245</v>
      </c>
      <c r="C797" s="289">
        <v>540</v>
      </c>
      <c r="D797" s="289">
        <v>270</v>
      </c>
      <c r="E797" s="286">
        <f t="shared" si="33"/>
        <v>270</v>
      </c>
      <c r="F797" s="286">
        <f t="shared" si="34"/>
        <v>1</v>
      </c>
    </row>
    <row r="798" ht="20.1" customHeight="1" spans="1:6">
      <c r="A798" s="295" t="s">
        <v>1392</v>
      </c>
      <c r="B798" s="288">
        <v>161873</v>
      </c>
      <c r="C798" s="289">
        <f>SUM(C799:C804)</f>
        <v>114</v>
      </c>
      <c r="D798" s="289">
        <f>SUM(D799:D804)</f>
        <v>118</v>
      </c>
      <c r="E798" s="286">
        <f t="shared" si="33"/>
        <v>-4</v>
      </c>
      <c r="F798" s="286">
        <f t="shared" si="34"/>
        <v>-0.0338983050847458</v>
      </c>
    </row>
    <row r="799" ht="20.1" customHeight="1" spans="1:6">
      <c r="A799" s="294" t="s">
        <v>1393</v>
      </c>
      <c r="B799" s="288">
        <v>10934</v>
      </c>
      <c r="C799" s="289">
        <v>19</v>
      </c>
      <c r="D799" s="289"/>
      <c r="E799" s="286">
        <f t="shared" si="33"/>
        <v>19</v>
      </c>
      <c r="F799" s="286" t="e">
        <f t="shared" si="34"/>
        <v>#DIV/0!</v>
      </c>
    </row>
    <row r="800" ht="20.1" customHeight="1" spans="1:6">
      <c r="A800" s="294" t="s">
        <v>1394</v>
      </c>
      <c r="B800" s="288">
        <v>79380</v>
      </c>
      <c r="C800" s="289">
        <v>95</v>
      </c>
      <c r="D800" s="289">
        <v>114</v>
      </c>
      <c r="E800" s="286">
        <f t="shared" si="33"/>
        <v>-19</v>
      </c>
      <c r="F800" s="286">
        <f t="shared" si="34"/>
        <v>-0.166666666666667</v>
      </c>
    </row>
    <row r="801" ht="20.1" customHeight="1" spans="1:6">
      <c r="A801" s="294" t="s">
        <v>1395</v>
      </c>
      <c r="B801" s="288">
        <v>4724</v>
      </c>
      <c r="C801" s="289"/>
      <c r="D801" s="289">
        <v>4</v>
      </c>
      <c r="E801" s="286">
        <f t="shared" si="33"/>
        <v>-4</v>
      </c>
      <c r="F801" s="286">
        <f t="shared" si="34"/>
        <v>-1</v>
      </c>
    </row>
    <row r="802" ht="20.1" customHeight="1" spans="1:6">
      <c r="A802" s="294" t="s">
        <v>1396</v>
      </c>
      <c r="B802" s="288">
        <v>158</v>
      </c>
      <c r="C802" s="289"/>
      <c r="D802" s="289"/>
      <c r="E802" s="286">
        <f t="shared" si="33"/>
        <v>0</v>
      </c>
      <c r="F802" s="286" t="e">
        <f t="shared" si="34"/>
        <v>#DIV/0!</v>
      </c>
    </row>
    <row r="803" ht="20.1" customHeight="1" spans="1:6">
      <c r="A803" s="294" t="s">
        <v>1397</v>
      </c>
      <c r="B803" s="288">
        <v>57652</v>
      </c>
      <c r="C803" s="289"/>
      <c r="D803" s="289"/>
      <c r="E803" s="286">
        <f t="shared" si="33"/>
        <v>0</v>
      </c>
      <c r="F803" s="286" t="e">
        <f t="shared" si="34"/>
        <v>#DIV/0!</v>
      </c>
    </row>
    <row r="804" ht="20.1" customHeight="1" spans="1:6">
      <c r="A804" s="294" t="s">
        <v>1398</v>
      </c>
      <c r="B804" s="288">
        <v>9025</v>
      </c>
      <c r="C804" s="289"/>
      <c r="D804" s="289"/>
      <c r="E804" s="286">
        <f t="shared" si="33"/>
        <v>0</v>
      </c>
      <c r="F804" s="286" t="e">
        <f t="shared" si="34"/>
        <v>#DIV/0!</v>
      </c>
    </row>
    <row r="805" ht="20.1" customHeight="1" spans="1:6">
      <c r="A805" s="295" t="s">
        <v>1399</v>
      </c>
      <c r="B805" s="288">
        <v>0</v>
      </c>
      <c r="C805" s="289">
        <v>0</v>
      </c>
      <c r="D805" s="289"/>
      <c r="E805" s="286">
        <f t="shared" si="33"/>
        <v>0</v>
      </c>
      <c r="F805" s="286" t="e">
        <f t="shared" si="34"/>
        <v>#DIV/0!</v>
      </c>
    </row>
    <row r="806" ht="20.1" customHeight="1" spans="1:6">
      <c r="A806" s="294" t="s">
        <v>1400</v>
      </c>
      <c r="B806" s="288">
        <v>0</v>
      </c>
      <c r="C806" s="289">
        <v>0</v>
      </c>
      <c r="D806" s="289"/>
      <c r="E806" s="286">
        <f t="shared" si="33"/>
        <v>0</v>
      </c>
      <c r="F806" s="286" t="e">
        <f t="shared" si="34"/>
        <v>#DIV/0!</v>
      </c>
    </row>
    <row r="807" ht="20.1" customHeight="1" spans="1:6">
      <c r="A807" s="294" t="s">
        <v>1401</v>
      </c>
      <c r="B807" s="288">
        <v>0</v>
      </c>
      <c r="C807" s="289">
        <v>0</v>
      </c>
      <c r="D807" s="289"/>
      <c r="E807" s="286">
        <f t="shared" si="33"/>
        <v>0</v>
      </c>
      <c r="F807" s="286" t="e">
        <f t="shared" si="34"/>
        <v>#DIV/0!</v>
      </c>
    </row>
    <row r="808" ht="20.1" customHeight="1" spans="1:6">
      <c r="A808" s="294" t="s">
        <v>1402</v>
      </c>
      <c r="B808" s="288">
        <v>0</v>
      </c>
      <c r="C808" s="289">
        <v>0</v>
      </c>
      <c r="D808" s="289"/>
      <c r="E808" s="286">
        <f t="shared" si="33"/>
        <v>0</v>
      </c>
      <c r="F808" s="286" t="e">
        <f t="shared" si="34"/>
        <v>#DIV/0!</v>
      </c>
    </row>
    <row r="809" ht="20.1" customHeight="1" spans="1:6">
      <c r="A809" s="294" t="s">
        <v>1403</v>
      </c>
      <c r="B809" s="288">
        <v>0</v>
      </c>
      <c r="C809" s="289">
        <v>0</v>
      </c>
      <c r="D809" s="289"/>
      <c r="E809" s="286">
        <f t="shared" si="33"/>
        <v>0</v>
      </c>
      <c r="F809" s="286" t="e">
        <f t="shared" si="34"/>
        <v>#DIV/0!</v>
      </c>
    </row>
    <row r="810" ht="20.1" customHeight="1" spans="1:6">
      <c r="A810" s="294" t="s">
        <v>1404</v>
      </c>
      <c r="B810" s="288">
        <v>0</v>
      </c>
      <c r="C810" s="289">
        <v>0</v>
      </c>
      <c r="D810" s="289"/>
      <c r="E810" s="286">
        <f t="shared" si="33"/>
        <v>0</v>
      </c>
      <c r="F810" s="286" t="e">
        <f t="shared" si="34"/>
        <v>#DIV/0!</v>
      </c>
    </row>
    <row r="811" ht="20.1" customHeight="1" spans="1:6">
      <c r="A811" s="295" t="s">
        <v>1405</v>
      </c>
      <c r="B811" s="288">
        <v>178191</v>
      </c>
      <c r="C811" s="289">
        <f>SUM(C812:C816)</f>
        <v>998</v>
      </c>
      <c r="D811" s="289">
        <f>SUM(D812:D816)</f>
        <v>777</v>
      </c>
      <c r="E811" s="286">
        <f t="shared" si="33"/>
        <v>221</v>
      </c>
      <c r="F811" s="286">
        <f t="shared" si="34"/>
        <v>0.284427284427284</v>
      </c>
    </row>
    <row r="812" ht="20.1" customHeight="1" spans="1:6">
      <c r="A812" s="294" t="s">
        <v>1406</v>
      </c>
      <c r="B812" s="288">
        <v>90984</v>
      </c>
      <c r="C812" s="289">
        <v>629</v>
      </c>
      <c r="D812" s="289">
        <v>482</v>
      </c>
      <c r="E812" s="286">
        <f t="shared" si="33"/>
        <v>147</v>
      </c>
      <c r="F812" s="286">
        <f t="shared" si="34"/>
        <v>0.304979253112033</v>
      </c>
    </row>
    <row r="813" ht="20.1" customHeight="1" spans="1:6">
      <c r="A813" s="294" t="s">
        <v>1407</v>
      </c>
      <c r="B813" s="288">
        <v>2774</v>
      </c>
      <c r="C813" s="289"/>
      <c r="D813" s="289"/>
      <c r="E813" s="286"/>
      <c r="F813" s="286"/>
    </row>
    <row r="814" ht="20.1" customHeight="1" spans="1:6">
      <c r="A814" s="294" t="s">
        <v>1408</v>
      </c>
      <c r="B814" s="288">
        <v>319</v>
      </c>
      <c r="C814" s="289"/>
      <c r="D814" s="289"/>
      <c r="E814" s="286"/>
      <c r="F814" s="286"/>
    </row>
    <row r="815" ht="20.1" customHeight="1" spans="1:6">
      <c r="A815" s="294" t="s">
        <v>1409</v>
      </c>
      <c r="B815" s="288">
        <v>4403</v>
      </c>
      <c r="C815" s="289">
        <v>90</v>
      </c>
      <c r="D815" s="289"/>
      <c r="E815" s="286">
        <f t="shared" si="33"/>
        <v>90</v>
      </c>
      <c r="F815" s="286" t="e">
        <f t="shared" si="34"/>
        <v>#DIV/0!</v>
      </c>
    </row>
    <row r="816" ht="20.1" customHeight="1" spans="1:6">
      <c r="A816" s="294" t="s">
        <v>1410</v>
      </c>
      <c r="B816" s="288">
        <v>79711</v>
      </c>
      <c r="C816" s="289">
        <v>279</v>
      </c>
      <c r="D816" s="289">
        <v>295</v>
      </c>
      <c r="E816" s="286">
        <f t="shared" si="33"/>
        <v>-16</v>
      </c>
      <c r="F816" s="286">
        <f t="shared" si="34"/>
        <v>-0.0542372881355932</v>
      </c>
    </row>
    <row r="817" ht="20.1" customHeight="1" spans="1:6">
      <c r="A817" s="295" t="s">
        <v>1411</v>
      </c>
      <c r="B817" s="288">
        <v>20836</v>
      </c>
      <c r="C817" s="289">
        <f>SUM(C819)</f>
        <v>0</v>
      </c>
      <c r="D817" s="289">
        <f>SUM(D819)</f>
        <v>0</v>
      </c>
      <c r="E817" s="286"/>
      <c r="F817" s="286"/>
    </row>
    <row r="818" ht="20.1" customHeight="1" spans="1:6">
      <c r="A818" s="294" t="s">
        <v>1412</v>
      </c>
      <c r="B818" s="288">
        <v>0</v>
      </c>
      <c r="C818" s="289"/>
      <c r="D818" s="289"/>
      <c r="E818" s="286"/>
      <c r="F818" s="286"/>
    </row>
    <row r="819" ht="20.1" customHeight="1" spans="1:6">
      <c r="A819" s="294" t="s">
        <v>1413</v>
      </c>
      <c r="B819" s="288">
        <v>20836</v>
      </c>
      <c r="C819" s="289"/>
      <c r="D819" s="289"/>
      <c r="E819" s="286"/>
      <c r="F819" s="286"/>
    </row>
    <row r="820" ht="20.1" customHeight="1" spans="1:6">
      <c r="A820" s="295" t="s">
        <v>1414</v>
      </c>
      <c r="B820" s="288">
        <v>0</v>
      </c>
      <c r="C820" s="289">
        <v>0</v>
      </c>
      <c r="D820" s="289"/>
      <c r="E820" s="286">
        <f t="shared" si="33"/>
        <v>0</v>
      </c>
      <c r="F820" s="286" t="e">
        <f t="shared" si="34"/>
        <v>#DIV/0!</v>
      </c>
    </row>
    <row r="821" ht="20.1" customHeight="1" spans="1:6">
      <c r="A821" s="294" t="s">
        <v>1415</v>
      </c>
      <c r="B821" s="288">
        <v>0</v>
      </c>
      <c r="C821" s="289">
        <v>0</v>
      </c>
      <c r="D821" s="289"/>
      <c r="E821" s="286">
        <f t="shared" si="33"/>
        <v>0</v>
      </c>
      <c r="F821" s="286" t="e">
        <f t="shared" si="34"/>
        <v>#DIV/0!</v>
      </c>
    </row>
    <row r="822" ht="20.1" customHeight="1" spans="1:6">
      <c r="A822" s="294" t="s">
        <v>1416</v>
      </c>
      <c r="B822" s="288">
        <v>0</v>
      </c>
      <c r="C822" s="289">
        <v>0</v>
      </c>
      <c r="D822" s="289"/>
      <c r="E822" s="286">
        <f t="shared" si="33"/>
        <v>0</v>
      </c>
      <c r="F822" s="286" t="e">
        <f t="shared" si="34"/>
        <v>#DIV/0!</v>
      </c>
    </row>
    <row r="823" ht="20.1" customHeight="1" spans="1:6">
      <c r="A823" s="295" t="s">
        <v>1417</v>
      </c>
      <c r="B823" s="288">
        <v>0</v>
      </c>
      <c r="C823" s="289">
        <v>0</v>
      </c>
      <c r="D823" s="289"/>
      <c r="E823" s="286">
        <f t="shared" si="33"/>
        <v>0</v>
      </c>
      <c r="F823" s="286" t="e">
        <f t="shared" si="34"/>
        <v>#DIV/0!</v>
      </c>
    </row>
    <row r="824" ht="20.1" customHeight="1" spans="1:6">
      <c r="A824" s="294" t="s">
        <v>1418</v>
      </c>
      <c r="B824" s="288">
        <v>0</v>
      </c>
      <c r="C824" s="289">
        <v>0</v>
      </c>
      <c r="D824" s="289"/>
      <c r="E824" s="286">
        <f t="shared" si="33"/>
        <v>0</v>
      </c>
      <c r="F824" s="286" t="e">
        <f t="shared" si="34"/>
        <v>#DIV/0!</v>
      </c>
    </row>
    <row r="825" ht="20.1" customHeight="1" spans="1:6">
      <c r="A825" s="295" t="s">
        <v>1419</v>
      </c>
      <c r="B825" s="288">
        <v>171338</v>
      </c>
      <c r="C825" s="289">
        <f>SUM(C826)</f>
        <v>520</v>
      </c>
      <c r="D825" s="289">
        <f>SUM(D826)</f>
        <v>0</v>
      </c>
      <c r="E825" s="286">
        <f t="shared" ref="E825:E888" si="35">C825-D825</f>
        <v>520</v>
      </c>
      <c r="F825" s="286" t="e">
        <f t="shared" si="34"/>
        <v>#DIV/0!</v>
      </c>
    </row>
    <row r="826" ht="20.1" customHeight="1" spans="1:6">
      <c r="A826" s="294" t="s">
        <v>1420</v>
      </c>
      <c r="B826" s="288">
        <v>171338</v>
      </c>
      <c r="C826" s="289">
        <v>520</v>
      </c>
      <c r="D826" s="289"/>
      <c r="E826" s="286">
        <f t="shared" si="35"/>
        <v>520</v>
      </c>
      <c r="F826" s="286" t="e">
        <f t="shared" si="34"/>
        <v>#DIV/0!</v>
      </c>
    </row>
    <row r="827" ht="20.1" customHeight="1" spans="1:6">
      <c r="A827" s="295" t="s">
        <v>1421</v>
      </c>
      <c r="B827" s="288">
        <v>93848</v>
      </c>
      <c r="C827" s="289">
        <f>SUM(C828:C832)</f>
        <v>1214</v>
      </c>
      <c r="D827" s="289">
        <f>SUM(D828:D832)</f>
        <v>28</v>
      </c>
      <c r="E827" s="286">
        <f t="shared" si="35"/>
        <v>1186</v>
      </c>
      <c r="F827" s="286">
        <f t="shared" si="34"/>
        <v>42.3571428571429</v>
      </c>
    </row>
    <row r="828" ht="20.1" customHeight="1" spans="1:6">
      <c r="A828" s="294" t="s">
        <v>1422</v>
      </c>
      <c r="B828" s="288">
        <v>7646</v>
      </c>
      <c r="C828" s="289">
        <v>60</v>
      </c>
      <c r="D828" s="289"/>
      <c r="E828" s="286">
        <f t="shared" si="35"/>
        <v>60</v>
      </c>
      <c r="F828" s="286" t="e">
        <f t="shared" si="34"/>
        <v>#DIV/0!</v>
      </c>
    </row>
    <row r="829" ht="20.1" customHeight="1" spans="1:6">
      <c r="A829" s="294" t="s">
        <v>1423</v>
      </c>
      <c r="B829" s="288">
        <v>2146</v>
      </c>
      <c r="C829" s="289">
        <v>0</v>
      </c>
      <c r="D829" s="289">
        <v>10</v>
      </c>
      <c r="E829" s="286">
        <f t="shared" si="35"/>
        <v>-10</v>
      </c>
      <c r="F829" s="286">
        <f t="shared" si="34"/>
        <v>-1</v>
      </c>
    </row>
    <row r="830" ht="20.1" customHeight="1" spans="1:6">
      <c r="A830" s="294" t="s">
        <v>1424</v>
      </c>
      <c r="B830" s="288">
        <v>62996</v>
      </c>
      <c r="C830" s="289">
        <v>102</v>
      </c>
      <c r="D830" s="289">
        <v>18</v>
      </c>
      <c r="E830" s="286">
        <f t="shared" si="35"/>
        <v>84</v>
      </c>
      <c r="F830" s="286">
        <f t="shared" ref="F830:F893" si="36">E830/D830</f>
        <v>4.66666666666667</v>
      </c>
    </row>
    <row r="831" ht="20.1" customHeight="1" spans="1:6">
      <c r="A831" s="294" t="s">
        <v>1425</v>
      </c>
      <c r="B831" s="288">
        <v>833</v>
      </c>
      <c r="C831" s="289">
        <v>21</v>
      </c>
      <c r="D831" s="289"/>
      <c r="E831" s="286">
        <f t="shared" si="35"/>
        <v>21</v>
      </c>
      <c r="F831" s="286" t="e">
        <f t="shared" si="36"/>
        <v>#DIV/0!</v>
      </c>
    </row>
    <row r="832" ht="20.1" customHeight="1" spans="1:6">
      <c r="A832" s="294" t="s">
        <v>1426</v>
      </c>
      <c r="B832" s="288">
        <v>20227</v>
      </c>
      <c r="C832" s="289">
        <v>1031</v>
      </c>
      <c r="D832" s="289"/>
      <c r="E832" s="286">
        <f t="shared" si="35"/>
        <v>1031</v>
      </c>
      <c r="F832" s="286" t="e">
        <f t="shared" si="36"/>
        <v>#DIV/0!</v>
      </c>
    </row>
    <row r="833" ht="20.1" customHeight="1" spans="1:6">
      <c r="A833" s="295" t="s">
        <v>1924</v>
      </c>
      <c r="B833" s="288">
        <v>117504</v>
      </c>
      <c r="C833" s="289">
        <f>SUM(C834)</f>
        <v>0</v>
      </c>
      <c r="D833" s="289">
        <f>SUM(D834)</f>
        <v>512</v>
      </c>
      <c r="E833" s="286"/>
      <c r="F833" s="286"/>
    </row>
    <row r="834" ht="20.1" customHeight="1" spans="1:6">
      <c r="A834" s="294" t="s">
        <v>1428</v>
      </c>
      <c r="B834" s="288">
        <v>117504</v>
      </c>
      <c r="C834" s="289"/>
      <c r="D834" s="289">
        <v>512</v>
      </c>
      <c r="E834" s="286"/>
      <c r="F834" s="286"/>
    </row>
    <row r="835" ht="20.1" customHeight="1" spans="1:6">
      <c r="A835" s="302" t="s">
        <v>1925</v>
      </c>
      <c r="B835" s="288">
        <v>9205</v>
      </c>
      <c r="C835" s="289">
        <f>SUM(C836)</f>
        <v>5</v>
      </c>
      <c r="D835" s="289">
        <f>SUM(D836)</f>
        <v>0</v>
      </c>
      <c r="E835" s="286">
        <f t="shared" si="35"/>
        <v>5</v>
      </c>
      <c r="F835" s="286" t="e">
        <f t="shared" si="36"/>
        <v>#DIV/0!</v>
      </c>
    </row>
    <row r="836" ht="20.1" customHeight="1" spans="1:6">
      <c r="A836" s="303" t="s">
        <v>1926</v>
      </c>
      <c r="B836" s="288">
        <v>9205</v>
      </c>
      <c r="C836" s="289">
        <v>5</v>
      </c>
      <c r="D836" s="289"/>
      <c r="E836" s="286">
        <f t="shared" si="35"/>
        <v>5</v>
      </c>
      <c r="F836" s="286" t="e">
        <f t="shared" si="36"/>
        <v>#DIV/0!</v>
      </c>
    </row>
    <row r="837" ht="20.1" customHeight="1" spans="1:6">
      <c r="A837" s="295" t="s">
        <v>1431</v>
      </c>
      <c r="B837" s="288">
        <v>14890</v>
      </c>
      <c r="C837" s="289">
        <f>SUM(C838:C852)</f>
        <v>2</v>
      </c>
      <c r="D837" s="289">
        <f>SUM(D838:D852)</f>
        <v>1</v>
      </c>
      <c r="E837" s="286">
        <f t="shared" si="35"/>
        <v>1</v>
      </c>
      <c r="F837" s="286">
        <f t="shared" si="36"/>
        <v>1</v>
      </c>
    </row>
    <row r="838" ht="20.1" customHeight="1" spans="1:6">
      <c r="A838" s="294" t="s">
        <v>805</v>
      </c>
      <c r="B838" s="288">
        <v>1557</v>
      </c>
      <c r="C838" s="289"/>
      <c r="D838" s="289"/>
      <c r="E838" s="286">
        <f t="shared" si="35"/>
        <v>0</v>
      </c>
      <c r="F838" s="286"/>
    </row>
    <row r="839" ht="20.1" customHeight="1" spans="1:6">
      <c r="A839" s="294" t="s">
        <v>806</v>
      </c>
      <c r="B839" s="288">
        <v>316</v>
      </c>
      <c r="C839" s="289">
        <v>2</v>
      </c>
      <c r="D839" s="289">
        <v>1</v>
      </c>
      <c r="E839" s="286">
        <f t="shared" si="35"/>
        <v>1</v>
      </c>
      <c r="F839" s="286">
        <f t="shared" si="36"/>
        <v>1</v>
      </c>
    </row>
    <row r="840" ht="20.1" customHeight="1" spans="1:6">
      <c r="A840" s="294" t="s">
        <v>807</v>
      </c>
      <c r="B840" s="288">
        <v>25</v>
      </c>
      <c r="C840" s="289">
        <v>0</v>
      </c>
      <c r="D840" s="289"/>
      <c r="E840" s="286">
        <f t="shared" si="35"/>
        <v>0</v>
      </c>
      <c r="F840" s="286" t="e">
        <f t="shared" si="36"/>
        <v>#DIV/0!</v>
      </c>
    </row>
    <row r="841" ht="20.1" customHeight="1" spans="1:6">
      <c r="A841" s="294" t="s">
        <v>1432</v>
      </c>
      <c r="B841" s="288">
        <v>185</v>
      </c>
      <c r="C841" s="289"/>
      <c r="D841" s="289"/>
      <c r="E841" s="286"/>
      <c r="F841" s="286"/>
    </row>
    <row r="842" ht="20.1" customHeight="1" spans="1:6">
      <c r="A842" s="294" t="s">
        <v>1433</v>
      </c>
      <c r="B842" s="288">
        <v>193</v>
      </c>
      <c r="C842" s="289"/>
      <c r="D842" s="289"/>
      <c r="E842" s="286"/>
      <c r="F842" s="286"/>
    </row>
    <row r="843" ht="20.1" customHeight="1" spans="1:6">
      <c r="A843" s="294" t="s">
        <v>1434</v>
      </c>
      <c r="B843" s="288">
        <v>8</v>
      </c>
      <c r="C843" s="289"/>
      <c r="D843" s="289"/>
      <c r="E843" s="286"/>
      <c r="F843" s="286"/>
    </row>
    <row r="844" ht="20.1" customHeight="1" spans="1:6">
      <c r="A844" s="294" t="s">
        <v>1435</v>
      </c>
      <c r="B844" s="288">
        <v>93</v>
      </c>
      <c r="C844" s="289"/>
      <c r="D844" s="289"/>
      <c r="E844" s="286"/>
      <c r="F844" s="286"/>
    </row>
    <row r="845" ht="20.1" customHeight="1" spans="1:6">
      <c r="A845" s="294" t="s">
        <v>1436</v>
      </c>
      <c r="B845" s="288">
        <v>26</v>
      </c>
      <c r="C845" s="289"/>
      <c r="D845" s="289"/>
      <c r="E845" s="286"/>
      <c r="F845" s="286"/>
    </row>
    <row r="846" ht="20.1" customHeight="1" spans="1:6">
      <c r="A846" s="294" t="s">
        <v>1437</v>
      </c>
      <c r="B846" s="288">
        <v>3</v>
      </c>
      <c r="C846" s="289"/>
      <c r="D846" s="289"/>
      <c r="E846" s="286"/>
      <c r="F846" s="286"/>
    </row>
    <row r="847" ht="20.1" customHeight="1" spans="1:6">
      <c r="A847" s="294" t="s">
        <v>1438</v>
      </c>
      <c r="B847" s="288">
        <v>5</v>
      </c>
      <c r="C847" s="289"/>
      <c r="D847" s="289"/>
      <c r="E847" s="286"/>
      <c r="F847" s="286"/>
    </row>
    <row r="848" ht="20.1" customHeight="1" spans="1:6">
      <c r="A848" s="294" t="s">
        <v>847</v>
      </c>
      <c r="B848" s="288">
        <v>5</v>
      </c>
      <c r="C848" s="289"/>
      <c r="D848" s="289"/>
      <c r="E848" s="286"/>
      <c r="F848" s="286"/>
    </row>
    <row r="849" ht="20.1" customHeight="1" spans="1:6">
      <c r="A849" s="294" t="s">
        <v>1439</v>
      </c>
      <c r="B849" s="288">
        <v>0</v>
      </c>
      <c r="C849" s="289"/>
      <c r="D849" s="289"/>
      <c r="E849" s="286"/>
      <c r="F849" s="286"/>
    </row>
    <row r="850" ht="20.1" customHeight="1" spans="1:6">
      <c r="A850" s="294" t="s">
        <v>1440</v>
      </c>
      <c r="B850" s="288">
        <v>10786</v>
      </c>
      <c r="C850" s="289"/>
      <c r="D850" s="289"/>
      <c r="E850" s="286"/>
      <c r="F850" s="286"/>
    </row>
    <row r="851" ht="20.1" customHeight="1" spans="1:6">
      <c r="A851" s="294" t="s">
        <v>814</v>
      </c>
      <c r="B851" s="288">
        <v>51</v>
      </c>
      <c r="C851" s="289"/>
      <c r="D851" s="289"/>
      <c r="E851" s="286"/>
      <c r="F851" s="286"/>
    </row>
    <row r="852" ht="20.1" customHeight="1" spans="1:6">
      <c r="A852" s="294" t="s">
        <v>1441</v>
      </c>
      <c r="B852" s="288">
        <v>1637</v>
      </c>
      <c r="C852" s="289"/>
      <c r="D852" s="289"/>
      <c r="E852" s="286"/>
      <c r="F852" s="286"/>
    </row>
    <row r="853" ht="20.1" customHeight="1" spans="1:6">
      <c r="A853" s="295" t="s">
        <v>1442</v>
      </c>
      <c r="B853" s="288">
        <v>183664</v>
      </c>
      <c r="C853" s="289">
        <f>SUM(C854)</f>
        <v>0</v>
      </c>
      <c r="D853" s="289">
        <f>SUM(D854)</f>
        <v>309</v>
      </c>
      <c r="E853" s="286"/>
      <c r="F853" s="286"/>
    </row>
    <row r="854" ht="20.1" customHeight="1" spans="1:6">
      <c r="A854" s="294" t="s">
        <v>1443</v>
      </c>
      <c r="B854" s="288">
        <v>183664</v>
      </c>
      <c r="C854" s="289"/>
      <c r="D854" s="289">
        <v>309</v>
      </c>
      <c r="E854" s="286"/>
      <c r="F854" s="286"/>
    </row>
    <row r="855" ht="20.1" customHeight="1" spans="1:6">
      <c r="A855" s="295" t="s">
        <v>1444</v>
      </c>
      <c r="B855" s="288">
        <v>4639589</v>
      </c>
      <c r="C855" s="289">
        <f>SUM(C856+C868+C870+C873+C875+C877)</f>
        <v>2538</v>
      </c>
      <c r="D855" s="289">
        <f>SUM(D856+D868+D870+D873+D875+D877)</f>
        <v>2382</v>
      </c>
      <c r="E855" s="286">
        <f t="shared" si="35"/>
        <v>156</v>
      </c>
      <c r="F855" s="286">
        <f t="shared" si="36"/>
        <v>0.0654911838790932</v>
      </c>
    </row>
    <row r="856" ht="20.1" customHeight="1" spans="1:6">
      <c r="A856" s="295" t="s">
        <v>1927</v>
      </c>
      <c r="B856" s="288">
        <v>822344</v>
      </c>
      <c r="C856" s="289">
        <f>SUM(C857:C867)</f>
        <v>2136</v>
      </c>
      <c r="D856" s="289">
        <f>SUM(D857:D867)</f>
        <v>2340</v>
      </c>
      <c r="E856" s="286">
        <f t="shared" si="35"/>
        <v>-204</v>
      </c>
      <c r="F856" s="286">
        <f t="shared" si="36"/>
        <v>-0.0871794871794872</v>
      </c>
    </row>
    <row r="857" ht="20.1" customHeight="1" spans="1:6">
      <c r="A857" s="294" t="s">
        <v>805</v>
      </c>
      <c r="B857" s="288">
        <v>234874</v>
      </c>
      <c r="C857" s="289">
        <v>1564</v>
      </c>
      <c r="D857" s="289">
        <v>1275</v>
      </c>
      <c r="E857" s="286">
        <f t="shared" si="35"/>
        <v>289</v>
      </c>
      <c r="F857" s="286">
        <f t="shared" si="36"/>
        <v>0.226666666666667</v>
      </c>
    </row>
    <row r="858" ht="20.1" customHeight="1" spans="1:6">
      <c r="A858" s="294" t="s">
        <v>806</v>
      </c>
      <c r="B858" s="288">
        <v>102223</v>
      </c>
      <c r="C858" s="289">
        <v>500</v>
      </c>
      <c r="D858" s="289">
        <v>1035</v>
      </c>
      <c r="E858" s="286">
        <f t="shared" si="35"/>
        <v>-535</v>
      </c>
      <c r="F858" s="286">
        <f t="shared" si="36"/>
        <v>-0.516908212560386</v>
      </c>
    </row>
    <row r="859" ht="20.1" customHeight="1" spans="1:6">
      <c r="A859" s="294" t="s">
        <v>807</v>
      </c>
      <c r="B859" s="288">
        <v>97</v>
      </c>
      <c r="C859" s="289"/>
      <c r="D859" s="289"/>
      <c r="E859" s="286"/>
      <c r="F859" s="286"/>
    </row>
    <row r="860" ht="20.1" customHeight="1" spans="1:6">
      <c r="A860" s="294" t="s">
        <v>1446</v>
      </c>
      <c r="B860" s="288">
        <v>79118</v>
      </c>
      <c r="C860" s="289">
        <v>51</v>
      </c>
      <c r="D860" s="289">
        <v>26</v>
      </c>
      <c r="E860" s="286">
        <f t="shared" si="35"/>
        <v>25</v>
      </c>
      <c r="F860" s="286">
        <f t="shared" si="36"/>
        <v>0.961538461538462</v>
      </c>
    </row>
    <row r="861" ht="20.1" customHeight="1" spans="1:6">
      <c r="A861" s="294" t="s">
        <v>1447</v>
      </c>
      <c r="B861" s="288">
        <v>3084</v>
      </c>
      <c r="C861" s="289"/>
      <c r="D861" s="289"/>
      <c r="E861" s="286"/>
      <c r="F861" s="286"/>
    </row>
    <row r="862" ht="20.1" customHeight="1" spans="1:6">
      <c r="A862" s="294" t="s">
        <v>1448</v>
      </c>
      <c r="B862" s="288">
        <v>15180</v>
      </c>
      <c r="C862" s="289">
        <v>9</v>
      </c>
      <c r="D862" s="289"/>
      <c r="E862" s="286">
        <f t="shared" si="35"/>
        <v>9</v>
      </c>
      <c r="F862" s="286" t="e">
        <f t="shared" si="36"/>
        <v>#DIV/0!</v>
      </c>
    </row>
    <row r="863" ht="20.1" customHeight="1" spans="1:6">
      <c r="A863" s="294" t="s">
        <v>1449</v>
      </c>
      <c r="B863" s="288">
        <v>5619</v>
      </c>
      <c r="C863" s="289"/>
      <c r="D863" s="289"/>
      <c r="E863" s="286"/>
      <c r="F863" s="286"/>
    </row>
    <row r="864" ht="20.1" customHeight="1" spans="1:6">
      <c r="A864" s="294" t="s">
        <v>1450</v>
      </c>
      <c r="B864" s="288">
        <v>3755</v>
      </c>
      <c r="C864" s="289">
        <v>2</v>
      </c>
      <c r="D864" s="289"/>
      <c r="E864" s="286">
        <f t="shared" si="35"/>
        <v>2</v>
      </c>
      <c r="F864" s="286" t="e">
        <f t="shared" si="36"/>
        <v>#DIV/0!</v>
      </c>
    </row>
    <row r="865" ht="20.1" customHeight="1" spans="1:6">
      <c r="A865" s="294" t="s">
        <v>1451</v>
      </c>
      <c r="B865" s="288">
        <v>27327</v>
      </c>
      <c r="C865" s="289"/>
      <c r="D865" s="289"/>
      <c r="E865" s="286"/>
      <c r="F865" s="286"/>
    </row>
    <row r="866" ht="20.1" customHeight="1" spans="1:6">
      <c r="A866" s="294" t="s">
        <v>1452</v>
      </c>
      <c r="B866" s="288">
        <v>554</v>
      </c>
      <c r="C866" s="289"/>
      <c r="D866" s="289"/>
      <c r="E866" s="286"/>
      <c r="F866" s="286"/>
    </row>
    <row r="867" ht="20.1" customHeight="1" spans="1:6">
      <c r="A867" s="294" t="s">
        <v>1453</v>
      </c>
      <c r="B867" s="288">
        <v>350513</v>
      </c>
      <c r="C867" s="289">
        <v>10</v>
      </c>
      <c r="D867" s="289">
        <v>4</v>
      </c>
      <c r="E867" s="286">
        <f t="shared" si="35"/>
        <v>6</v>
      </c>
      <c r="F867" s="286">
        <f t="shared" si="36"/>
        <v>1.5</v>
      </c>
    </row>
    <row r="868" ht="20.1" customHeight="1" spans="1:6">
      <c r="A868" s="295" t="s">
        <v>1454</v>
      </c>
      <c r="B868" s="288">
        <v>138412</v>
      </c>
      <c r="C868" s="289">
        <f>SUM(C869)</f>
        <v>170</v>
      </c>
      <c r="D868" s="289"/>
      <c r="E868" s="286">
        <f t="shared" si="35"/>
        <v>170</v>
      </c>
      <c r="F868" s="286" t="e">
        <f t="shared" si="36"/>
        <v>#DIV/0!</v>
      </c>
    </row>
    <row r="869" ht="20.1" customHeight="1" spans="1:6">
      <c r="A869" s="294" t="s">
        <v>1455</v>
      </c>
      <c r="B869" s="288">
        <v>138412</v>
      </c>
      <c r="C869" s="289">
        <v>170</v>
      </c>
      <c r="D869" s="289">
        <v>209</v>
      </c>
      <c r="E869" s="286">
        <f t="shared" si="35"/>
        <v>-39</v>
      </c>
      <c r="F869" s="286">
        <f t="shared" si="36"/>
        <v>-0.186602870813397</v>
      </c>
    </row>
    <row r="870" ht="20.1" customHeight="1" spans="1:6">
      <c r="A870" s="295" t="s">
        <v>1456</v>
      </c>
      <c r="B870" s="288">
        <v>2663096</v>
      </c>
      <c r="C870" s="289">
        <f>SUM(C871:C872)</f>
        <v>39</v>
      </c>
      <c r="D870" s="289">
        <f>SUM(D871:D872)</f>
        <v>12</v>
      </c>
      <c r="E870" s="286">
        <f t="shared" si="35"/>
        <v>27</v>
      </c>
      <c r="F870" s="286">
        <f t="shared" si="36"/>
        <v>2.25</v>
      </c>
    </row>
    <row r="871" ht="20.1" customHeight="1" spans="1:6">
      <c r="A871" s="294" t="s">
        <v>1457</v>
      </c>
      <c r="B871" s="288">
        <v>333582</v>
      </c>
      <c r="C871" s="289">
        <v>21</v>
      </c>
      <c r="D871" s="289">
        <v>9</v>
      </c>
      <c r="E871" s="286">
        <f t="shared" si="35"/>
        <v>12</v>
      </c>
      <c r="F871" s="286">
        <f t="shared" si="36"/>
        <v>1.33333333333333</v>
      </c>
    </row>
    <row r="872" ht="20.1" customHeight="1" spans="1:6">
      <c r="A872" s="294" t="s">
        <v>1458</v>
      </c>
      <c r="B872" s="288">
        <v>2329514</v>
      </c>
      <c r="C872" s="289">
        <v>18</v>
      </c>
      <c r="D872" s="289">
        <v>3</v>
      </c>
      <c r="E872" s="286">
        <f t="shared" si="35"/>
        <v>15</v>
      </c>
      <c r="F872" s="286">
        <f t="shared" si="36"/>
        <v>5</v>
      </c>
    </row>
    <row r="873" ht="20.1" customHeight="1" spans="1:6">
      <c r="A873" s="295" t="s">
        <v>1459</v>
      </c>
      <c r="B873" s="288">
        <v>349331</v>
      </c>
      <c r="C873" s="289">
        <f t="shared" ref="C873:C877" si="37">SUM(C874)</f>
        <v>64</v>
      </c>
      <c r="D873" s="289">
        <f t="shared" ref="D873:D877" si="38">SUM(D874)</f>
        <v>28</v>
      </c>
      <c r="E873" s="286">
        <f t="shared" si="35"/>
        <v>36</v>
      </c>
      <c r="F873" s="286">
        <f t="shared" si="36"/>
        <v>1.28571428571429</v>
      </c>
    </row>
    <row r="874" ht="20.1" customHeight="1" spans="1:6">
      <c r="A874" s="294" t="s">
        <v>1460</v>
      </c>
      <c r="B874" s="288">
        <v>349331</v>
      </c>
      <c r="C874" s="289">
        <v>64</v>
      </c>
      <c r="D874" s="289">
        <v>28</v>
      </c>
      <c r="E874" s="286">
        <f t="shared" si="35"/>
        <v>36</v>
      </c>
      <c r="F874" s="286">
        <f t="shared" si="36"/>
        <v>1.28571428571429</v>
      </c>
    </row>
    <row r="875" ht="20.1" customHeight="1" spans="1:6">
      <c r="A875" s="295" t="s">
        <v>1461</v>
      </c>
      <c r="B875" s="288">
        <v>42027</v>
      </c>
      <c r="C875" s="289">
        <f t="shared" si="37"/>
        <v>0</v>
      </c>
      <c r="D875" s="289">
        <f t="shared" si="38"/>
        <v>0</v>
      </c>
      <c r="E875" s="286"/>
      <c r="F875" s="286"/>
    </row>
    <row r="876" ht="20.1" customHeight="1" spans="1:6">
      <c r="A876" s="294" t="s">
        <v>1462</v>
      </c>
      <c r="B876" s="288">
        <v>42027</v>
      </c>
      <c r="C876" s="289"/>
      <c r="D876" s="289"/>
      <c r="E876" s="286"/>
      <c r="F876" s="286"/>
    </row>
    <row r="877" ht="20.1" customHeight="1" spans="1:6">
      <c r="A877" s="295" t="s">
        <v>1463</v>
      </c>
      <c r="B877" s="288">
        <v>624379</v>
      </c>
      <c r="C877" s="289">
        <f t="shared" si="37"/>
        <v>129</v>
      </c>
      <c r="D877" s="289">
        <f t="shared" si="38"/>
        <v>2</v>
      </c>
      <c r="E877" s="286">
        <f t="shared" si="35"/>
        <v>127</v>
      </c>
      <c r="F877" s="286">
        <f t="shared" si="36"/>
        <v>63.5</v>
      </c>
    </row>
    <row r="878" ht="20.1" customHeight="1" spans="1:6">
      <c r="A878" s="294" t="s">
        <v>1464</v>
      </c>
      <c r="B878" s="288">
        <v>624379</v>
      </c>
      <c r="C878" s="289">
        <v>129</v>
      </c>
      <c r="D878" s="289">
        <v>2</v>
      </c>
      <c r="E878" s="286">
        <f t="shared" si="35"/>
        <v>127</v>
      </c>
      <c r="F878" s="286">
        <f t="shared" si="36"/>
        <v>63.5</v>
      </c>
    </row>
    <row r="879" ht="20.1" customHeight="1" spans="1:6">
      <c r="A879" s="295" t="s">
        <v>1465</v>
      </c>
      <c r="B879" s="288">
        <v>5575869</v>
      </c>
      <c r="C879" s="289">
        <f>SUM(C880+C909+C938+C965+C976+C987+C993+C1000+C1008+C1004)</f>
        <v>30372</v>
      </c>
      <c r="D879" s="289">
        <f>SUM(D880+D909+D938+D965+D976+D987+D993+D1000+D1008)</f>
        <v>26150</v>
      </c>
      <c r="E879" s="286">
        <f t="shared" si="35"/>
        <v>4222</v>
      </c>
      <c r="F879" s="286">
        <f t="shared" si="36"/>
        <v>0.161453154875717</v>
      </c>
    </row>
    <row r="880" ht="20.1" customHeight="1" spans="1:6">
      <c r="A880" s="295" t="s">
        <v>1466</v>
      </c>
      <c r="B880" s="288">
        <v>2206760</v>
      </c>
      <c r="C880" s="289">
        <f>SUM(C881:C908)</f>
        <v>10474</v>
      </c>
      <c r="D880" s="289">
        <f>SUM(D881:D908)</f>
        <v>9400</v>
      </c>
      <c r="E880" s="286">
        <f t="shared" si="35"/>
        <v>1074</v>
      </c>
      <c r="F880" s="286">
        <f t="shared" si="36"/>
        <v>0.114255319148936</v>
      </c>
    </row>
    <row r="881" ht="20.1" customHeight="1" spans="1:6">
      <c r="A881" s="294" t="s">
        <v>805</v>
      </c>
      <c r="B881" s="288">
        <v>246481</v>
      </c>
      <c r="C881" s="289">
        <v>2776</v>
      </c>
      <c r="D881" s="289">
        <v>1883</v>
      </c>
      <c r="E881" s="286">
        <f t="shared" si="35"/>
        <v>893</v>
      </c>
      <c r="F881" s="286">
        <f t="shared" si="36"/>
        <v>0.474243228890069</v>
      </c>
    </row>
    <row r="882" ht="20.1" customHeight="1" spans="1:6">
      <c r="A882" s="294" t="s">
        <v>806</v>
      </c>
      <c r="B882" s="288">
        <v>50199</v>
      </c>
      <c r="C882" s="289">
        <v>670</v>
      </c>
      <c r="D882" s="289">
        <v>682</v>
      </c>
      <c r="E882" s="286">
        <f t="shared" si="35"/>
        <v>-12</v>
      </c>
      <c r="F882" s="286">
        <f t="shared" si="36"/>
        <v>-0.0175953079178886</v>
      </c>
    </row>
    <row r="883" ht="20.1" customHeight="1" spans="1:6">
      <c r="A883" s="294" t="s">
        <v>807</v>
      </c>
      <c r="B883" s="288">
        <v>1493</v>
      </c>
      <c r="C883" s="289"/>
      <c r="D883" s="289"/>
      <c r="E883" s="286"/>
      <c r="F883" s="286"/>
    </row>
    <row r="884" ht="20.1" customHeight="1" spans="1:6">
      <c r="A884" s="294" t="s">
        <v>814</v>
      </c>
      <c r="B884" s="288">
        <v>95346</v>
      </c>
      <c r="C884" s="289">
        <v>274</v>
      </c>
      <c r="D884" s="289">
        <v>235</v>
      </c>
      <c r="E884" s="286">
        <f t="shared" si="35"/>
        <v>39</v>
      </c>
      <c r="F884" s="286">
        <f t="shared" si="36"/>
        <v>0.165957446808511</v>
      </c>
    </row>
    <row r="885" ht="20.1" customHeight="1" spans="1:6">
      <c r="A885" s="294" t="s">
        <v>1467</v>
      </c>
      <c r="B885" s="288">
        <v>2049</v>
      </c>
      <c r="C885" s="289"/>
      <c r="D885" s="289"/>
      <c r="E885" s="286"/>
      <c r="F885" s="286"/>
    </row>
    <row r="886" ht="20.1" customHeight="1" spans="1:6">
      <c r="A886" s="303" t="s">
        <v>1928</v>
      </c>
      <c r="B886" s="288">
        <v>178191</v>
      </c>
      <c r="C886" s="289">
        <v>432</v>
      </c>
      <c r="D886" s="289">
        <v>323</v>
      </c>
      <c r="E886" s="286">
        <f t="shared" si="35"/>
        <v>109</v>
      </c>
      <c r="F886" s="286">
        <f t="shared" si="36"/>
        <v>0.337461300309598</v>
      </c>
    </row>
    <row r="887" ht="20.1" customHeight="1" spans="1:6">
      <c r="A887" s="294" t="s">
        <v>1469</v>
      </c>
      <c r="B887" s="288">
        <v>66534</v>
      </c>
      <c r="C887" s="289">
        <v>83</v>
      </c>
      <c r="D887" s="289">
        <v>194</v>
      </c>
      <c r="E887" s="286">
        <f t="shared" si="35"/>
        <v>-111</v>
      </c>
      <c r="F887" s="286">
        <f t="shared" si="36"/>
        <v>-0.572164948453608</v>
      </c>
    </row>
    <row r="888" ht="20.1" customHeight="1" spans="1:6">
      <c r="A888" s="294" t="s">
        <v>1470</v>
      </c>
      <c r="B888" s="288">
        <v>17445</v>
      </c>
      <c r="C888" s="289">
        <v>88</v>
      </c>
      <c r="D888" s="289">
        <v>102</v>
      </c>
      <c r="E888" s="286">
        <f t="shared" si="35"/>
        <v>-14</v>
      </c>
      <c r="F888" s="286">
        <f t="shared" si="36"/>
        <v>-0.137254901960784</v>
      </c>
    </row>
    <row r="889" ht="20.1" customHeight="1" spans="1:6">
      <c r="A889" s="294" t="s">
        <v>1471</v>
      </c>
      <c r="B889" s="288">
        <v>11267</v>
      </c>
      <c r="C889" s="289">
        <v>28</v>
      </c>
      <c r="D889" s="289">
        <v>28</v>
      </c>
      <c r="E889" s="286">
        <f t="shared" ref="E889:E952" si="39">C889-D889</f>
        <v>0</v>
      </c>
      <c r="F889" s="286">
        <f t="shared" si="36"/>
        <v>0</v>
      </c>
    </row>
    <row r="890" ht="20.1" customHeight="1" spans="1:6">
      <c r="A890" s="294" t="s">
        <v>1472</v>
      </c>
      <c r="B890" s="288">
        <v>1796</v>
      </c>
      <c r="C890" s="289"/>
      <c r="D890" s="289"/>
      <c r="E890" s="286"/>
      <c r="F890" s="286"/>
    </row>
    <row r="891" ht="20.1" customHeight="1" spans="1:6">
      <c r="A891" s="294" t="s">
        <v>1473</v>
      </c>
      <c r="B891" s="288">
        <v>4566</v>
      </c>
      <c r="C891" s="289"/>
      <c r="D891" s="289"/>
      <c r="E891" s="286"/>
      <c r="F891" s="286"/>
    </row>
    <row r="892" ht="20.1" customHeight="1" spans="1:6">
      <c r="A892" s="294" t="s">
        <v>1474</v>
      </c>
      <c r="B892" s="288">
        <v>2172</v>
      </c>
      <c r="C892" s="289"/>
      <c r="D892" s="289">
        <v>175</v>
      </c>
      <c r="E892" s="286">
        <f t="shared" si="39"/>
        <v>-175</v>
      </c>
      <c r="F892" s="286">
        <f t="shared" si="36"/>
        <v>-1</v>
      </c>
    </row>
    <row r="893" ht="20.1" customHeight="1" spans="1:6">
      <c r="A893" s="303" t="s">
        <v>1929</v>
      </c>
      <c r="B893" s="288">
        <v>12332</v>
      </c>
      <c r="C893" s="289">
        <v>43</v>
      </c>
      <c r="D893" s="289">
        <v>22</v>
      </c>
      <c r="E893" s="286">
        <f t="shared" si="39"/>
        <v>21</v>
      </c>
      <c r="F893" s="286">
        <f t="shared" si="36"/>
        <v>0.954545454545455</v>
      </c>
    </row>
    <row r="894" ht="20.1" customHeight="1" spans="1:6">
      <c r="A894" s="294" t="s">
        <v>1476</v>
      </c>
      <c r="B894" s="288">
        <v>216</v>
      </c>
      <c r="C894" s="289">
        <v>23</v>
      </c>
      <c r="D894" s="289">
        <v>65</v>
      </c>
      <c r="E894" s="286">
        <f t="shared" si="39"/>
        <v>-42</v>
      </c>
      <c r="F894" s="286">
        <f t="shared" ref="F894:F957" si="40">E894/D894</f>
        <v>-0.646153846153846</v>
      </c>
    </row>
    <row r="895" ht="20.1" customHeight="1" spans="1:6">
      <c r="A895" s="294" t="s">
        <v>1477</v>
      </c>
      <c r="B895" s="288">
        <v>6507</v>
      </c>
      <c r="C895" s="289"/>
      <c r="D895" s="289"/>
      <c r="E895" s="286"/>
      <c r="F895" s="286"/>
    </row>
    <row r="896" ht="20.1" customHeight="1" spans="1:6">
      <c r="A896" s="294" t="s">
        <v>1478</v>
      </c>
      <c r="B896" s="288">
        <v>258898</v>
      </c>
      <c r="C896" s="289">
        <v>443</v>
      </c>
      <c r="D896" s="289">
        <v>650</v>
      </c>
      <c r="E896" s="286">
        <f t="shared" si="39"/>
        <v>-207</v>
      </c>
      <c r="F896" s="286">
        <f t="shared" si="40"/>
        <v>-0.318461538461538</v>
      </c>
    </row>
    <row r="897" ht="20.1" customHeight="1" spans="1:6">
      <c r="A897" s="294" t="s">
        <v>1479</v>
      </c>
      <c r="B897" s="288">
        <v>131892</v>
      </c>
      <c r="C897" s="289">
        <v>410</v>
      </c>
      <c r="D897" s="289">
        <v>707</v>
      </c>
      <c r="E897" s="286">
        <f t="shared" si="39"/>
        <v>-297</v>
      </c>
      <c r="F897" s="286">
        <f t="shared" si="40"/>
        <v>-0.42008486562942</v>
      </c>
    </row>
    <row r="898" ht="20.1" customHeight="1" spans="1:6">
      <c r="A898" s="294" t="s">
        <v>1480</v>
      </c>
      <c r="B898" s="288">
        <v>67916</v>
      </c>
      <c r="C898" s="289">
        <v>147</v>
      </c>
      <c r="D898" s="289">
        <v>214</v>
      </c>
      <c r="E898" s="286">
        <f t="shared" si="39"/>
        <v>-67</v>
      </c>
      <c r="F898" s="286">
        <f t="shared" si="40"/>
        <v>-0.313084112149533</v>
      </c>
    </row>
    <row r="899" ht="20.1" customHeight="1" spans="1:6">
      <c r="A899" s="294" t="s">
        <v>1481</v>
      </c>
      <c r="B899" s="288">
        <v>10389</v>
      </c>
      <c r="C899" s="289">
        <v>108</v>
      </c>
      <c r="D899" s="289"/>
      <c r="E899" s="286">
        <f t="shared" si="39"/>
        <v>108</v>
      </c>
      <c r="F899" s="286" t="e">
        <f t="shared" si="40"/>
        <v>#DIV/0!</v>
      </c>
    </row>
    <row r="900" ht="20.1" customHeight="1" spans="1:6">
      <c r="A900" s="294" t="s">
        <v>1482</v>
      </c>
      <c r="B900" s="288">
        <v>75113</v>
      </c>
      <c r="C900" s="289">
        <v>190</v>
      </c>
      <c r="D900" s="289">
        <v>352</v>
      </c>
      <c r="E900" s="286">
        <f t="shared" si="39"/>
        <v>-162</v>
      </c>
      <c r="F900" s="286">
        <f t="shared" si="40"/>
        <v>-0.460227272727273</v>
      </c>
    </row>
    <row r="901" ht="20.1" customHeight="1" spans="1:6">
      <c r="A901" s="294" t="s">
        <v>1483</v>
      </c>
      <c r="B901" s="288">
        <v>0</v>
      </c>
      <c r="C901" s="289">
        <v>0</v>
      </c>
      <c r="D901" s="289"/>
      <c r="E901" s="286">
        <f t="shared" si="39"/>
        <v>0</v>
      </c>
      <c r="F901" s="286" t="e">
        <f t="shared" si="40"/>
        <v>#DIV/0!</v>
      </c>
    </row>
    <row r="902" ht="20.1" customHeight="1" spans="1:6">
      <c r="A902" s="294" t="s">
        <v>1484</v>
      </c>
      <c r="B902" s="288">
        <v>33916</v>
      </c>
      <c r="C902" s="289">
        <v>27</v>
      </c>
      <c r="D902" s="289">
        <v>120</v>
      </c>
      <c r="E902" s="286">
        <f t="shared" si="39"/>
        <v>-93</v>
      </c>
      <c r="F902" s="286">
        <f t="shared" si="40"/>
        <v>-0.775</v>
      </c>
    </row>
    <row r="903" ht="20.1" customHeight="1" spans="1:6">
      <c r="A903" s="294" t="s">
        <v>1485</v>
      </c>
      <c r="B903" s="288">
        <v>81709</v>
      </c>
      <c r="C903" s="289">
        <v>733</v>
      </c>
      <c r="D903" s="289">
        <v>1141</v>
      </c>
      <c r="E903" s="286">
        <f t="shared" si="39"/>
        <v>-408</v>
      </c>
      <c r="F903" s="286">
        <f t="shared" si="40"/>
        <v>-0.357581069237511</v>
      </c>
    </row>
    <row r="904" ht="20.1" customHeight="1" spans="1:6">
      <c r="A904" s="294" t="s">
        <v>1486</v>
      </c>
      <c r="B904" s="288">
        <v>477629</v>
      </c>
      <c r="C904" s="289"/>
      <c r="D904" s="289">
        <v>1800</v>
      </c>
      <c r="E904" s="286">
        <f t="shared" si="39"/>
        <v>-1800</v>
      </c>
      <c r="F904" s="286">
        <f t="shared" si="40"/>
        <v>-1</v>
      </c>
    </row>
    <row r="905" ht="20.1" customHeight="1" spans="1:6">
      <c r="A905" s="294" t="s">
        <v>1487</v>
      </c>
      <c r="B905" s="288">
        <v>10850</v>
      </c>
      <c r="C905" s="289">
        <v>113</v>
      </c>
      <c r="D905" s="289">
        <v>64</v>
      </c>
      <c r="E905" s="286">
        <f t="shared" si="39"/>
        <v>49</v>
      </c>
      <c r="F905" s="286">
        <f t="shared" si="40"/>
        <v>0.765625</v>
      </c>
    </row>
    <row r="906" ht="20.1" customHeight="1" spans="1:6">
      <c r="A906" s="294" t="s">
        <v>1488</v>
      </c>
      <c r="B906" s="288">
        <v>11910</v>
      </c>
      <c r="C906" s="289">
        <v>49</v>
      </c>
      <c r="D906" s="289">
        <v>86</v>
      </c>
      <c r="E906" s="286">
        <f t="shared" si="39"/>
        <v>-37</v>
      </c>
      <c r="F906" s="286">
        <f t="shared" si="40"/>
        <v>-0.430232558139535</v>
      </c>
    </row>
    <row r="907" ht="20.1" customHeight="1" spans="1:6">
      <c r="A907" s="294" t="s">
        <v>1489</v>
      </c>
      <c r="B907" s="288">
        <v>0</v>
      </c>
      <c r="C907" s="289">
        <v>0</v>
      </c>
      <c r="D907" s="289"/>
      <c r="E907" s="286">
        <f t="shared" si="39"/>
        <v>0</v>
      </c>
      <c r="F907" s="286" t="e">
        <f t="shared" si="40"/>
        <v>#DIV/0!</v>
      </c>
    </row>
    <row r="908" ht="20.1" customHeight="1" spans="1:6">
      <c r="A908" s="294" t="s">
        <v>1490</v>
      </c>
      <c r="B908" s="288">
        <v>349944</v>
      </c>
      <c r="C908" s="289">
        <v>3837</v>
      </c>
      <c r="D908" s="289">
        <v>557</v>
      </c>
      <c r="E908" s="286">
        <f t="shared" si="39"/>
        <v>3280</v>
      </c>
      <c r="F908" s="286">
        <f t="shared" si="40"/>
        <v>5.88868940754039</v>
      </c>
    </row>
    <row r="909" ht="20.1" customHeight="1" spans="1:6">
      <c r="A909" s="295" t="s">
        <v>1491</v>
      </c>
      <c r="B909" s="288">
        <v>549245</v>
      </c>
      <c r="C909" s="289">
        <f>SUM(C910:C937)</f>
        <v>3751</v>
      </c>
      <c r="D909" s="289">
        <f>SUM(D910:D937)</f>
        <v>3843</v>
      </c>
      <c r="E909" s="286">
        <f t="shared" si="39"/>
        <v>-92</v>
      </c>
      <c r="F909" s="286">
        <f t="shared" si="40"/>
        <v>-0.0239396304970075</v>
      </c>
    </row>
    <row r="910" ht="20.1" customHeight="1" spans="1:6">
      <c r="A910" s="294" t="s">
        <v>805</v>
      </c>
      <c r="B910" s="288">
        <v>99444</v>
      </c>
      <c r="C910" s="289">
        <v>1397</v>
      </c>
      <c r="D910" s="289">
        <v>1126</v>
      </c>
      <c r="E910" s="286">
        <f t="shared" si="39"/>
        <v>271</v>
      </c>
      <c r="F910" s="286">
        <f t="shared" si="40"/>
        <v>0.240674955595027</v>
      </c>
    </row>
    <row r="911" ht="20.1" customHeight="1" spans="1:6">
      <c r="A911" s="294" t="s">
        <v>806</v>
      </c>
      <c r="B911" s="288">
        <v>20266</v>
      </c>
      <c r="C911" s="289">
        <v>86</v>
      </c>
      <c r="D911" s="289">
        <v>162</v>
      </c>
      <c r="E911" s="286">
        <f t="shared" si="39"/>
        <v>-76</v>
      </c>
      <c r="F911" s="286">
        <f t="shared" si="40"/>
        <v>-0.469135802469136</v>
      </c>
    </row>
    <row r="912" ht="20.1" customHeight="1" spans="1:6">
      <c r="A912" s="294" t="s">
        <v>807</v>
      </c>
      <c r="B912" s="288">
        <v>1800</v>
      </c>
      <c r="C912" s="289"/>
      <c r="D912" s="289"/>
      <c r="E912" s="286"/>
      <c r="F912" s="286"/>
    </row>
    <row r="913" ht="20.1" customHeight="1" spans="1:6">
      <c r="A913" s="294" t="s">
        <v>1492</v>
      </c>
      <c r="B913" s="288">
        <v>27845</v>
      </c>
      <c r="C913" s="289"/>
      <c r="D913" s="289"/>
      <c r="E913" s="286"/>
      <c r="F913" s="286"/>
    </row>
    <row r="914" ht="20.1" customHeight="1" spans="1:6">
      <c r="A914" s="294" t="s">
        <v>1493</v>
      </c>
      <c r="B914" s="288">
        <v>70001</v>
      </c>
      <c r="C914" s="289">
        <v>361</v>
      </c>
      <c r="D914" s="289">
        <v>450</v>
      </c>
      <c r="E914" s="286">
        <f t="shared" si="39"/>
        <v>-89</v>
      </c>
      <c r="F914" s="286">
        <f t="shared" si="40"/>
        <v>-0.197777777777778</v>
      </c>
    </row>
    <row r="915" ht="20.1" customHeight="1" spans="1:6">
      <c r="A915" s="294" t="s">
        <v>1494</v>
      </c>
      <c r="B915" s="288">
        <v>10717</v>
      </c>
      <c r="C915" s="289"/>
      <c r="D915" s="289">
        <v>260</v>
      </c>
      <c r="E915" s="286"/>
      <c r="F915" s="286"/>
    </row>
    <row r="916" ht="20.1" customHeight="1" spans="1:6">
      <c r="A916" s="294" t="s">
        <v>1495</v>
      </c>
      <c r="B916" s="288">
        <v>3712</v>
      </c>
      <c r="C916" s="289"/>
      <c r="D916" s="289">
        <v>1</v>
      </c>
      <c r="E916" s="286"/>
      <c r="F916" s="286"/>
    </row>
    <row r="917" ht="20.1" customHeight="1" spans="1:6">
      <c r="A917" s="294" t="s">
        <v>1496</v>
      </c>
      <c r="B917" s="288">
        <v>653</v>
      </c>
      <c r="C917" s="289"/>
      <c r="D917" s="289"/>
      <c r="E917" s="286"/>
      <c r="F917" s="286"/>
    </row>
    <row r="918" ht="20.1" customHeight="1" spans="1:6">
      <c r="A918" s="294" t="s">
        <v>1497</v>
      </c>
      <c r="B918" s="288">
        <v>144065</v>
      </c>
      <c r="C918" s="289">
        <v>1045</v>
      </c>
      <c r="D918" s="289">
        <v>1337</v>
      </c>
      <c r="E918" s="286">
        <f t="shared" si="39"/>
        <v>-292</v>
      </c>
      <c r="F918" s="286">
        <f t="shared" si="40"/>
        <v>-0.218399401645475</v>
      </c>
    </row>
    <row r="919" ht="20.1" customHeight="1" spans="1:6">
      <c r="A919" s="294" t="s">
        <v>1498</v>
      </c>
      <c r="B919" s="288">
        <v>6478</v>
      </c>
      <c r="C919" s="289">
        <v>5</v>
      </c>
      <c r="D919" s="289">
        <v>7</v>
      </c>
      <c r="E919" s="286">
        <f t="shared" si="39"/>
        <v>-2</v>
      </c>
      <c r="F919" s="286">
        <f t="shared" si="40"/>
        <v>-0.285714285714286</v>
      </c>
    </row>
    <row r="920" ht="20.1" customHeight="1" spans="1:6">
      <c r="A920" s="294" t="s">
        <v>1499</v>
      </c>
      <c r="B920" s="288">
        <v>1308</v>
      </c>
      <c r="C920" s="289">
        <v>5</v>
      </c>
      <c r="D920" s="289">
        <v>5</v>
      </c>
      <c r="E920" s="286">
        <f t="shared" si="39"/>
        <v>0</v>
      </c>
      <c r="F920" s="286">
        <f t="shared" si="40"/>
        <v>0</v>
      </c>
    </row>
    <row r="921" ht="20.1" customHeight="1" spans="1:6">
      <c r="A921" s="294" t="s">
        <v>1500</v>
      </c>
      <c r="B921" s="288">
        <v>8092</v>
      </c>
      <c r="C921" s="289"/>
      <c r="D921" s="289"/>
      <c r="E921" s="286"/>
      <c r="F921" s="286"/>
    </row>
    <row r="922" ht="20.1" customHeight="1" spans="1:6">
      <c r="A922" s="294" t="s">
        <v>1501</v>
      </c>
      <c r="B922" s="288">
        <v>9604</v>
      </c>
      <c r="C922" s="289">
        <v>205</v>
      </c>
      <c r="D922" s="289">
        <v>253</v>
      </c>
      <c r="E922" s="286">
        <f t="shared" si="39"/>
        <v>-48</v>
      </c>
      <c r="F922" s="286">
        <f t="shared" si="40"/>
        <v>-0.189723320158103</v>
      </c>
    </row>
    <row r="923" ht="20.1" customHeight="1" spans="1:6">
      <c r="A923" s="294" t="s">
        <v>1502</v>
      </c>
      <c r="B923" s="288">
        <v>863</v>
      </c>
      <c r="C923" s="289"/>
      <c r="D923" s="289"/>
      <c r="E923" s="286"/>
      <c r="F923" s="286"/>
    </row>
    <row r="924" ht="20.1" customHeight="1" spans="1:6">
      <c r="A924" s="294" t="s">
        <v>1503</v>
      </c>
      <c r="B924" s="288">
        <v>80</v>
      </c>
      <c r="C924" s="289"/>
      <c r="D924" s="289"/>
      <c r="E924" s="286"/>
      <c r="F924" s="286"/>
    </row>
    <row r="925" ht="20.1" customHeight="1" spans="1:6">
      <c r="A925" s="294" t="s">
        <v>1504</v>
      </c>
      <c r="B925" s="288">
        <v>151</v>
      </c>
      <c r="C925" s="289"/>
      <c r="D925" s="289"/>
      <c r="E925" s="286"/>
      <c r="F925" s="286"/>
    </row>
    <row r="926" ht="20.1" customHeight="1" spans="1:6">
      <c r="A926" s="294" t="s">
        <v>1505</v>
      </c>
      <c r="B926" s="288">
        <v>600</v>
      </c>
      <c r="C926" s="289"/>
      <c r="D926" s="289"/>
      <c r="E926" s="286"/>
      <c r="F926" s="286"/>
    </row>
    <row r="927" ht="20.1" customHeight="1" spans="1:6">
      <c r="A927" s="294" t="s">
        <v>1506</v>
      </c>
      <c r="B927" s="288">
        <v>95</v>
      </c>
      <c r="C927" s="289"/>
      <c r="D927" s="289"/>
      <c r="E927" s="286"/>
      <c r="F927" s="286"/>
    </row>
    <row r="928" ht="20.1" customHeight="1" spans="1:6">
      <c r="A928" s="294" t="s">
        <v>1507</v>
      </c>
      <c r="B928" s="288">
        <v>4111</v>
      </c>
      <c r="C928" s="289">
        <v>31</v>
      </c>
      <c r="D928" s="289"/>
      <c r="E928" s="286">
        <f t="shared" si="39"/>
        <v>31</v>
      </c>
      <c r="F928" s="286" t="e">
        <f t="shared" si="40"/>
        <v>#DIV/0!</v>
      </c>
    </row>
    <row r="929" ht="20.1" customHeight="1" spans="1:6">
      <c r="A929" s="294" t="s">
        <v>1508</v>
      </c>
      <c r="B929" s="288">
        <v>452</v>
      </c>
      <c r="C929" s="289"/>
      <c r="D929" s="289"/>
      <c r="E929" s="286"/>
      <c r="F929" s="286"/>
    </row>
    <row r="930" ht="20.1" customHeight="1" spans="1:6">
      <c r="A930" s="294" t="s">
        <v>1509</v>
      </c>
      <c r="B930" s="288">
        <v>91</v>
      </c>
      <c r="C930" s="289"/>
      <c r="D930" s="289"/>
      <c r="E930" s="286"/>
      <c r="F930" s="286"/>
    </row>
    <row r="931" ht="20.1" customHeight="1" spans="1:6">
      <c r="A931" s="294" t="s">
        <v>1510</v>
      </c>
      <c r="B931" s="288">
        <v>5</v>
      </c>
      <c r="C931" s="289"/>
      <c r="D931" s="289"/>
      <c r="E931" s="286"/>
      <c r="F931" s="286"/>
    </row>
    <row r="932" ht="20.1" customHeight="1" spans="1:6">
      <c r="A932" s="294" t="s">
        <v>1511</v>
      </c>
      <c r="B932" s="288">
        <v>69</v>
      </c>
      <c r="C932" s="289"/>
      <c r="D932" s="289"/>
      <c r="E932" s="286"/>
      <c r="F932" s="286"/>
    </row>
    <row r="933" ht="20.1" customHeight="1" spans="1:6">
      <c r="A933" s="294" t="s">
        <v>1512</v>
      </c>
      <c r="B933" s="288">
        <v>4035</v>
      </c>
      <c r="C933" s="289"/>
      <c r="D933" s="289"/>
      <c r="E933" s="286"/>
      <c r="F933" s="286"/>
    </row>
    <row r="934" ht="20.1" customHeight="1" spans="1:6">
      <c r="A934" s="294" t="s">
        <v>1513</v>
      </c>
      <c r="B934" s="288">
        <v>32314</v>
      </c>
      <c r="C934" s="289"/>
      <c r="D934" s="289"/>
      <c r="E934" s="286"/>
      <c r="F934" s="286"/>
    </row>
    <row r="935" ht="20.1" customHeight="1" spans="1:6">
      <c r="A935" s="294" t="s">
        <v>1514</v>
      </c>
      <c r="B935" s="288">
        <v>10876</v>
      </c>
      <c r="C935" s="289">
        <v>56</v>
      </c>
      <c r="D935" s="289">
        <v>117</v>
      </c>
      <c r="E935" s="286">
        <f t="shared" si="39"/>
        <v>-61</v>
      </c>
      <c r="F935" s="286">
        <f t="shared" si="40"/>
        <v>-0.521367521367521</v>
      </c>
    </row>
    <row r="936" ht="20.1" customHeight="1" spans="1:6">
      <c r="A936" s="294" t="s">
        <v>1515</v>
      </c>
      <c r="B936" s="288">
        <v>21331</v>
      </c>
      <c r="C936" s="289">
        <v>80</v>
      </c>
      <c r="D936" s="289">
        <v>43</v>
      </c>
      <c r="E936" s="286">
        <f t="shared" si="39"/>
        <v>37</v>
      </c>
      <c r="F936" s="286">
        <f t="shared" si="40"/>
        <v>0.86046511627907</v>
      </c>
    </row>
    <row r="937" ht="20.1" customHeight="1" spans="1:6">
      <c r="A937" s="294" t="s">
        <v>1516</v>
      </c>
      <c r="B937" s="288">
        <v>70187</v>
      </c>
      <c r="C937" s="289">
        <v>480</v>
      </c>
      <c r="D937" s="289">
        <v>82</v>
      </c>
      <c r="E937" s="286">
        <f t="shared" si="39"/>
        <v>398</v>
      </c>
      <c r="F937" s="286">
        <f t="shared" si="40"/>
        <v>4.85365853658537</v>
      </c>
    </row>
    <row r="938" ht="20.1" customHeight="1" spans="1:6">
      <c r="A938" s="295" t="s">
        <v>1517</v>
      </c>
      <c r="B938" s="288">
        <v>1481189</v>
      </c>
      <c r="C938" s="289">
        <f>SUM(C939:C964)</f>
        <v>4519</v>
      </c>
      <c r="D938" s="289">
        <f>SUM(D939:D964)</f>
        <v>4782</v>
      </c>
      <c r="E938" s="286">
        <f t="shared" si="39"/>
        <v>-263</v>
      </c>
      <c r="F938" s="286">
        <f t="shared" si="40"/>
        <v>-0.0549979088247595</v>
      </c>
    </row>
    <row r="939" ht="20.1" customHeight="1" spans="1:6">
      <c r="A939" s="294" t="s">
        <v>805</v>
      </c>
      <c r="B939" s="288">
        <v>97999</v>
      </c>
      <c r="C939" s="289">
        <v>1030</v>
      </c>
      <c r="D939" s="289">
        <v>650</v>
      </c>
      <c r="E939" s="286">
        <f t="shared" si="39"/>
        <v>380</v>
      </c>
      <c r="F939" s="286">
        <f t="shared" si="40"/>
        <v>0.584615384615385</v>
      </c>
    </row>
    <row r="940" ht="20.1" customHeight="1" spans="1:6">
      <c r="A940" s="294" t="s">
        <v>806</v>
      </c>
      <c r="B940" s="288">
        <v>16891</v>
      </c>
      <c r="C940" s="289">
        <v>86</v>
      </c>
      <c r="D940" s="289">
        <v>393</v>
      </c>
      <c r="E940" s="286">
        <f t="shared" si="39"/>
        <v>-307</v>
      </c>
      <c r="F940" s="286">
        <f t="shared" si="40"/>
        <v>-0.78117048346056</v>
      </c>
    </row>
    <row r="941" ht="20.1" customHeight="1" spans="1:6">
      <c r="A941" s="294" t="s">
        <v>807</v>
      </c>
      <c r="B941" s="288">
        <v>1928</v>
      </c>
      <c r="C941" s="289"/>
      <c r="D941" s="289"/>
      <c r="E941" s="286"/>
      <c r="F941" s="286"/>
    </row>
    <row r="942" ht="20.1" customHeight="1" spans="1:6">
      <c r="A942" s="294" t="s">
        <v>1518</v>
      </c>
      <c r="B942" s="288">
        <v>13710</v>
      </c>
      <c r="C942" s="289"/>
      <c r="D942" s="289"/>
      <c r="E942" s="286"/>
      <c r="F942" s="286"/>
    </row>
    <row r="943" ht="20.1" customHeight="1" spans="1:6">
      <c r="A943" s="294" t="s">
        <v>1519</v>
      </c>
      <c r="B943" s="288">
        <v>559485</v>
      </c>
      <c r="C943" s="289">
        <v>2212</v>
      </c>
      <c r="D943" s="289">
        <v>609</v>
      </c>
      <c r="E943" s="286">
        <f t="shared" si="39"/>
        <v>1603</v>
      </c>
      <c r="F943" s="286">
        <f t="shared" si="40"/>
        <v>2.63218390804598</v>
      </c>
    </row>
    <row r="944" ht="20.1" customHeight="1" spans="1:6">
      <c r="A944" s="294" t="s">
        <v>1520</v>
      </c>
      <c r="B944" s="288">
        <v>30282</v>
      </c>
      <c r="C944" s="289">
        <v>10</v>
      </c>
      <c r="D944" s="289">
        <v>5</v>
      </c>
      <c r="E944" s="286">
        <f t="shared" si="39"/>
        <v>5</v>
      </c>
      <c r="F944" s="286">
        <f t="shared" si="40"/>
        <v>1</v>
      </c>
    </row>
    <row r="945" ht="25.5" customHeight="1" spans="1:6">
      <c r="A945" s="294" t="s">
        <v>1521</v>
      </c>
      <c r="B945" s="288">
        <v>0</v>
      </c>
      <c r="C945" s="289">
        <v>0</v>
      </c>
      <c r="D945" s="289"/>
      <c r="E945" s="286">
        <f t="shared" si="39"/>
        <v>0</v>
      </c>
      <c r="F945" s="286" t="e">
        <f t="shared" si="40"/>
        <v>#DIV/0!</v>
      </c>
    </row>
    <row r="946" ht="20.1" customHeight="1" spans="1:6">
      <c r="A946" s="294" t="s">
        <v>1522</v>
      </c>
      <c r="B946" s="288">
        <v>14985</v>
      </c>
      <c r="C946" s="289"/>
      <c r="D946" s="289"/>
      <c r="E946" s="286"/>
      <c r="F946" s="286"/>
    </row>
    <row r="947" ht="20.1" customHeight="1" spans="1:6">
      <c r="A947" s="294" t="s">
        <v>1523</v>
      </c>
      <c r="B947" s="288">
        <v>1474</v>
      </c>
      <c r="C947" s="289"/>
      <c r="D947" s="289"/>
      <c r="E947" s="286"/>
      <c r="F947" s="286"/>
    </row>
    <row r="948" ht="20.1" customHeight="1" spans="1:6">
      <c r="A948" s="294" t="s">
        <v>1524</v>
      </c>
      <c r="B948" s="288">
        <v>27325</v>
      </c>
      <c r="C948" s="289">
        <v>206</v>
      </c>
      <c r="D948" s="289">
        <v>5</v>
      </c>
      <c r="E948" s="286">
        <f t="shared" si="39"/>
        <v>201</v>
      </c>
      <c r="F948" s="286">
        <f t="shared" si="40"/>
        <v>40.2</v>
      </c>
    </row>
    <row r="949" ht="20.1" customHeight="1" spans="1:6">
      <c r="A949" s="294" t="s">
        <v>1525</v>
      </c>
      <c r="B949" s="288">
        <v>5559</v>
      </c>
      <c r="C949" s="289"/>
      <c r="D949" s="289"/>
      <c r="E949" s="286"/>
      <c r="F949" s="286"/>
    </row>
    <row r="950" ht="20.1" customHeight="1" spans="1:6">
      <c r="A950" s="294" t="s">
        <v>1526</v>
      </c>
      <c r="B950" s="288">
        <v>1907</v>
      </c>
      <c r="C950" s="289"/>
      <c r="D950" s="289">
        <v>32</v>
      </c>
      <c r="E950" s="286">
        <f t="shared" si="39"/>
        <v>-32</v>
      </c>
      <c r="F950" s="286">
        <f t="shared" si="40"/>
        <v>-1</v>
      </c>
    </row>
    <row r="951" ht="20.1" customHeight="1" spans="1:6">
      <c r="A951" s="294" t="s">
        <v>1527</v>
      </c>
      <c r="B951" s="288">
        <v>11923</v>
      </c>
      <c r="C951" s="289">
        <v>3</v>
      </c>
      <c r="D951" s="289">
        <v>2</v>
      </c>
      <c r="E951" s="286">
        <f t="shared" si="39"/>
        <v>1</v>
      </c>
      <c r="F951" s="286">
        <f t="shared" si="40"/>
        <v>0.5</v>
      </c>
    </row>
    <row r="952" ht="20.1" customHeight="1" spans="1:6">
      <c r="A952" s="294" t="s">
        <v>1528</v>
      </c>
      <c r="B952" s="288">
        <v>62439</v>
      </c>
      <c r="C952" s="289">
        <v>552</v>
      </c>
      <c r="D952" s="289">
        <v>375</v>
      </c>
      <c r="E952" s="286">
        <f t="shared" si="39"/>
        <v>177</v>
      </c>
      <c r="F952" s="286">
        <f t="shared" si="40"/>
        <v>0.472</v>
      </c>
    </row>
    <row r="953" ht="20.1" customHeight="1" spans="1:6">
      <c r="A953" s="294" t="s">
        <v>1529</v>
      </c>
      <c r="B953" s="288">
        <v>12670</v>
      </c>
      <c r="C953" s="289">
        <v>84</v>
      </c>
      <c r="D953" s="289"/>
      <c r="E953" s="286">
        <f t="shared" ref="E953:E1020" si="41">C953-D953</f>
        <v>84</v>
      </c>
      <c r="F953" s="286" t="e">
        <f t="shared" si="40"/>
        <v>#DIV/0!</v>
      </c>
    </row>
    <row r="954" ht="20.1" customHeight="1" spans="1:6">
      <c r="A954" s="294" t="s">
        <v>1530</v>
      </c>
      <c r="B954" s="288">
        <v>180564</v>
      </c>
      <c r="C954" s="289">
        <v>22</v>
      </c>
      <c r="D954" s="289"/>
      <c r="E954" s="286">
        <f t="shared" si="41"/>
        <v>22</v>
      </c>
      <c r="F954" s="286" t="e">
        <f t="shared" si="40"/>
        <v>#DIV/0!</v>
      </c>
    </row>
    <row r="955" ht="20.1" customHeight="1" spans="1:6">
      <c r="A955" s="294" t="s">
        <v>1531</v>
      </c>
      <c r="B955" s="288">
        <v>1329</v>
      </c>
      <c r="C955" s="289"/>
      <c r="D955" s="289">
        <v>1165</v>
      </c>
      <c r="E955" s="286"/>
      <c r="F955" s="286"/>
    </row>
    <row r="956" ht="20.1" customHeight="1" spans="1:6">
      <c r="A956" s="294" t="s">
        <v>1532</v>
      </c>
      <c r="B956" s="288">
        <v>0</v>
      </c>
      <c r="C956" s="289">
        <v>0</v>
      </c>
      <c r="D956" s="289"/>
      <c r="E956" s="286">
        <f t="shared" si="41"/>
        <v>0</v>
      </c>
      <c r="F956" s="286" t="e">
        <f t="shared" si="40"/>
        <v>#DIV/0!</v>
      </c>
    </row>
    <row r="957" ht="20.1" customHeight="1" spans="1:6">
      <c r="A957" s="294" t="s">
        <v>1533</v>
      </c>
      <c r="B957" s="288">
        <v>22500</v>
      </c>
      <c r="C957" s="289">
        <v>174</v>
      </c>
      <c r="D957" s="289">
        <v>100</v>
      </c>
      <c r="E957" s="286">
        <f t="shared" si="41"/>
        <v>74</v>
      </c>
      <c r="F957" s="286">
        <f t="shared" si="40"/>
        <v>0.74</v>
      </c>
    </row>
    <row r="958" ht="20.1" customHeight="1" spans="1:6">
      <c r="A958" s="294" t="s">
        <v>1534</v>
      </c>
      <c r="B958" s="288">
        <v>196</v>
      </c>
      <c r="C958" s="289"/>
      <c r="D958" s="289"/>
      <c r="E958" s="286"/>
      <c r="F958" s="286"/>
    </row>
    <row r="959" ht="20.1" customHeight="1" spans="1:6">
      <c r="A959" s="294" t="s">
        <v>1535</v>
      </c>
      <c r="B959" s="288">
        <v>16897</v>
      </c>
      <c r="C959" s="289">
        <v>89</v>
      </c>
      <c r="D959" s="289"/>
      <c r="E959" s="286">
        <f t="shared" si="41"/>
        <v>89</v>
      </c>
      <c r="F959" s="286" t="e">
        <f t="shared" ref="F959:F1024" si="42">E959/D959</f>
        <v>#DIV/0!</v>
      </c>
    </row>
    <row r="960" ht="20.1" customHeight="1" spans="1:6">
      <c r="A960" s="294" t="s">
        <v>1536</v>
      </c>
      <c r="B960" s="288">
        <v>32222</v>
      </c>
      <c r="C960" s="289">
        <v>5</v>
      </c>
      <c r="D960" s="289"/>
      <c r="E960" s="286">
        <f t="shared" si="41"/>
        <v>5</v>
      </c>
      <c r="F960" s="286" t="e">
        <f t="shared" si="42"/>
        <v>#DIV/0!</v>
      </c>
    </row>
    <row r="961" ht="20.1" customHeight="1" spans="1:6">
      <c r="A961" s="294" t="s">
        <v>1508</v>
      </c>
      <c r="B961" s="288">
        <v>301</v>
      </c>
      <c r="C961" s="289"/>
      <c r="D961" s="289"/>
      <c r="E961" s="286"/>
      <c r="F961" s="286"/>
    </row>
    <row r="962" ht="20.1" customHeight="1" spans="1:6">
      <c r="A962" s="294" t="s">
        <v>1537</v>
      </c>
      <c r="B962" s="288">
        <v>4336</v>
      </c>
      <c r="C962" s="289">
        <v>10</v>
      </c>
      <c r="D962" s="289">
        <v>1</v>
      </c>
      <c r="E962" s="286">
        <f t="shared" si="41"/>
        <v>9</v>
      </c>
      <c r="F962" s="286">
        <f t="shared" si="42"/>
        <v>9</v>
      </c>
    </row>
    <row r="963" ht="20.1" customHeight="1" spans="1:6">
      <c r="A963" s="294" t="s">
        <v>1538</v>
      </c>
      <c r="B963" s="288">
        <v>232904</v>
      </c>
      <c r="C963" s="289">
        <v>8</v>
      </c>
      <c r="D963" s="289">
        <v>1416</v>
      </c>
      <c r="E963" s="286">
        <f t="shared" si="41"/>
        <v>-1408</v>
      </c>
      <c r="F963" s="286">
        <f t="shared" si="42"/>
        <v>-0.994350282485876</v>
      </c>
    </row>
    <row r="964" ht="20.1" customHeight="1" spans="1:6">
      <c r="A964" s="294" t="s">
        <v>1539</v>
      </c>
      <c r="B964" s="288">
        <v>131363</v>
      </c>
      <c r="C964" s="289">
        <v>28</v>
      </c>
      <c r="D964" s="289">
        <v>29</v>
      </c>
      <c r="E964" s="286">
        <f t="shared" si="41"/>
        <v>-1</v>
      </c>
      <c r="F964" s="286">
        <f t="shared" si="42"/>
        <v>-0.0344827586206897</v>
      </c>
    </row>
    <row r="965" ht="20.1" customHeight="1" spans="1:6">
      <c r="A965" s="295" t="s">
        <v>1540</v>
      </c>
      <c r="B965" s="288">
        <v>0</v>
      </c>
      <c r="C965" s="289">
        <v>0</v>
      </c>
      <c r="D965" s="289"/>
      <c r="E965" s="286">
        <f t="shared" si="41"/>
        <v>0</v>
      </c>
      <c r="F965" s="286" t="e">
        <f t="shared" si="42"/>
        <v>#DIV/0!</v>
      </c>
    </row>
    <row r="966" ht="20.1" customHeight="1" spans="1:6">
      <c r="A966" s="294" t="s">
        <v>805</v>
      </c>
      <c r="B966" s="288">
        <v>0</v>
      </c>
      <c r="C966" s="289">
        <v>0</v>
      </c>
      <c r="D966" s="289"/>
      <c r="E966" s="286">
        <f t="shared" si="41"/>
        <v>0</v>
      </c>
      <c r="F966" s="286" t="e">
        <f t="shared" si="42"/>
        <v>#DIV/0!</v>
      </c>
    </row>
    <row r="967" ht="20.1" customHeight="1" spans="1:6">
      <c r="A967" s="294" t="s">
        <v>806</v>
      </c>
      <c r="B967" s="288">
        <v>0</v>
      </c>
      <c r="C967" s="289">
        <v>0</v>
      </c>
      <c r="D967" s="289"/>
      <c r="E967" s="286">
        <f t="shared" si="41"/>
        <v>0</v>
      </c>
      <c r="F967" s="286" t="e">
        <f t="shared" si="42"/>
        <v>#DIV/0!</v>
      </c>
    </row>
    <row r="968" ht="20.1" customHeight="1" spans="1:6">
      <c r="A968" s="294" t="s">
        <v>807</v>
      </c>
      <c r="B968" s="288">
        <v>0</v>
      </c>
      <c r="C968" s="289">
        <v>0</v>
      </c>
      <c r="D968" s="289"/>
      <c r="E968" s="286">
        <f t="shared" si="41"/>
        <v>0</v>
      </c>
      <c r="F968" s="286" t="e">
        <f t="shared" si="42"/>
        <v>#DIV/0!</v>
      </c>
    </row>
    <row r="969" ht="20.1" customHeight="1" spans="1:6">
      <c r="A969" s="294" t="s">
        <v>1541</v>
      </c>
      <c r="B969" s="288">
        <v>0</v>
      </c>
      <c r="C969" s="289">
        <v>0</v>
      </c>
      <c r="D969" s="289"/>
      <c r="E969" s="286">
        <f t="shared" si="41"/>
        <v>0</v>
      </c>
      <c r="F969" s="286" t="e">
        <f t="shared" si="42"/>
        <v>#DIV/0!</v>
      </c>
    </row>
    <row r="970" ht="20.1" customHeight="1" spans="1:6">
      <c r="A970" s="294" t="s">
        <v>1542</v>
      </c>
      <c r="B970" s="288">
        <v>0</v>
      </c>
      <c r="C970" s="289">
        <v>0</v>
      </c>
      <c r="D970" s="289"/>
      <c r="E970" s="286">
        <f t="shared" si="41"/>
        <v>0</v>
      </c>
      <c r="F970" s="286" t="e">
        <f t="shared" si="42"/>
        <v>#DIV/0!</v>
      </c>
    </row>
    <row r="971" ht="20.1" customHeight="1" spans="1:6">
      <c r="A971" s="294" t="s">
        <v>1543</v>
      </c>
      <c r="B971" s="288">
        <v>0</v>
      </c>
      <c r="C971" s="289">
        <v>0</v>
      </c>
      <c r="D971" s="289"/>
      <c r="E971" s="286">
        <f t="shared" si="41"/>
        <v>0</v>
      </c>
      <c r="F971" s="286" t="e">
        <f t="shared" si="42"/>
        <v>#DIV/0!</v>
      </c>
    </row>
    <row r="972" ht="20.1" customHeight="1" spans="1:6">
      <c r="A972" s="294" t="s">
        <v>1544</v>
      </c>
      <c r="B972" s="288">
        <v>0</v>
      </c>
      <c r="C972" s="289">
        <v>0</v>
      </c>
      <c r="D972" s="289"/>
      <c r="E972" s="286">
        <f t="shared" si="41"/>
        <v>0</v>
      </c>
      <c r="F972" s="286" t="e">
        <f t="shared" si="42"/>
        <v>#DIV/0!</v>
      </c>
    </row>
    <row r="973" ht="20.1" customHeight="1" spans="1:6">
      <c r="A973" s="294" t="s">
        <v>1545</v>
      </c>
      <c r="B973" s="288">
        <v>0</v>
      </c>
      <c r="C973" s="289">
        <v>0</v>
      </c>
      <c r="D973" s="289"/>
      <c r="E973" s="286">
        <f t="shared" si="41"/>
        <v>0</v>
      </c>
      <c r="F973" s="286" t="e">
        <f t="shared" si="42"/>
        <v>#DIV/0!</v>
      </c>
    </row>
    <row r="974" ht="20.1" customHeight="1" spans="1:6">
      <c r="A974" s="294" t="s">
        <v>1546</v>
      </c>
      <c r="B974" s="288">
        <v>0</v>
      </c>
      <c r="C974" s="289">
        <v>0</v>
      </c>
      <c r="D974" s="289"/>
      <c r="E974" s="286">
        <f t="shared" si="41"/>
        <v>0</v>
      </c>
      <c r="F974" s="286" t="e">
        <f t="shared" si="42"/>
        <v>#DIV/0!</v>
      </c>
    </row>
    <row r="975" ht="20.1" customHeight="1" spans="1:6">
      <c r="A975" s="294" t="s">
        <v>1547</v>
      </c>
      <c r="B975" s="288">
        <v>0</v>
      </c>
      <c r="C975" s="289">
        <v>0</v>
      </c>
      <c r="D975" s="289"/>
      <c r="E975" s="286">
        <f t="shared" si="41"/>
        <v>0</v>
      </c>
      <c r="F975" s="286" t="e">
        <f t="shared" si="42"/>
        <v>#DIV/0!</v>
      </c>
    </row>
    <row r="976" ht="20.1" customHeight="1" spans="1:6">
      <c r="A976" s="295" t="s">
        <v>1548</v>
      </c>
      <c r="B976" s="288">
        <v>272054</v>
      </c>
      <c r="C976" s="289">
        <f>SUM(C977:C986)</f>
        <v>4375</v>
      </c>
      <c r="D976" s="289">
        <f>SUM(D977:D986)</f>
        <v>2956</v>
      </c>
      <c r="E976" s="286">
        <f t="shared" si="41"/>
        <v>1419</v>
      </c>
      <c r="F976" s="286">
        <f t="shared" si="42"/>
        <v>0.480040595399188</v>
      </c>
    </row>
    <row r="977" ht="20.1" customHeight="1" spans="1:6">
      <c r="A977" s="294" t="s">
        <v>805</v>
      </c>
      <c r="B977" s="288">
        <v>5498</v>
      </c>
      <c r="C977" s="289">
        <v>72</v>
      </c>
      <c r="D977" s="289">
        <v>30</v>
      </c>
      <c r="E977" s="286">
        <f t="shared" si="41"/>
        <v>42</v>
      </c>
      <c r="F977" s="286">
        <f t="shared" si="42"/>
        <v>1.4</v>
      </c>
    </row>
    <row r="978" ht="20.1" customHeight="1" spans="1:6">
      <c r="A978" s="294" t="s">
        <v>806</v>
      </c>
      <c r="B978" s="288">
        <v>11016</v>
      </c>
      <c r="C978" s="289">
        <v>255</v>
      </c>
      <c r="D978" s="289">
        <v>154</v>
      </c>
      <c r="E978" s="286">
        <f t="shared" si="41"/>
        <v>101</v>
      </c>
      <c r="F978" s="286">
        <f t="shared" si="42"/>
        <v>0.655844155844156</v>
      </c>
    </row>
    <row r="979" ht="20.1" customHeight="1" spans="1:6">
      <c r="A979" s="294" t="s">
        <v>807</v>
      </c>
      <c r="B979" s="288">
        <v>530</v>
      </c>
      <c r="C979" s="289"/>
      <c r="D979" s="289"/>
      <c r="E979" s="286"/>
      <c r="F979" s="286"/>
    </row>
    <row r="980" ht="20.1" customHeight="1" spans="1:6">
      <c r="A980" s="294" t="s">
        <v>1549</v>
      </c>
      <c r="B980" s="288">
        <v>109104</v>
      </c>
      <c r="C980" s="289">
        <v>1247</v>
      </c>
      <c r="D980" s="289">
        <v>704</v>
      </c>
      <c r="E980" s="286">
        <f t="shared" si="41"/>
        <v>543</v>
      </c>
      <c r="F980" s="286">
        <f t="shared" si="42"/>
        <v>0.771306818181818</v>
      </c>
    </row>
    <row r="981" ht="20.1" customHeight="1" spans="1:6">
      <c r="A981" s="294" t="s">
        <v>1550</v>
      </c>
      <c r="B981" s="288">
        <v>76555</v>
      </c>
      <c r="C981" s="289">
        <v>2400</v>
      </c>
      <c r="D981" s="289">
        <v>1606</v>
      </c>
      <c r="E981" s="286">
        <f t="shared" si="41"/>
        <v>794</v>
      </c>
      <c r="F981" s="286">
        <f t="shared" si="42"/>
        <v>0.49439601494396</v>
      </c>
    </row>
    <row r="982" ht="20.1" customHeight="1" spans="1:6">
      <c r="A982" s="294" t="s">
        <v>1551</v>
      </c>
      <c r="B982" s="288">
        <v>2412</v>
      </c>
      <c r="C982" s="289">
        <v>4</v>
      </c>
      <c r="D982" s="289"/>
      <c r="E982" s="286">
        <f t="shared" si="41"/>
        <v>4</v>
      </c>
      <c r="F982" s="286" t="e">
        <f t="shared" si="42"/>
        <v>#DIV/0!</v>
      </c>
    </row>
    <row r="983" ht="20.1" customHeight="1" spans="1:6">
      <c r="A983" s="294" t="s">
        <v>1552</v>
      </c>
      <c r="B983" s="288">
        <v>476</v>
      </c>
      <c r="C983" s="289">
        <v>100</v>
      </c>
      <c r="D983" s="289">
        <v>8</v>
      </c>
      <c r="E983" s="286">
        <f t="shared" si="41"/>
        <v>92</v>
      </c>
      <c r="F983" s="286">
        <f t="shared" si="42"/>
        <v>11.5</v>
      </c>
    </row>
    <row r="984" ht="20.1" customHeight="1" spans="1:6">
      <c r="A984" s="294" t="s">
        <v>1553</v>
      </c>
      <c r="B984" s="288">
        <v>0</v>
      </c>
      <c r="C984" s="289">
        <v>0</v>
      </c>
      <c r="D984" s="289"/>
      <c r="E984" s="286">
        <f t="shared" si="41"/>
        <v>0</v>
      </c>
      <c r="F984" s="286" t="e">
        <f t="shared" si="42"/>
        <v>#DIV/0!</v>
      </c>
    </row>
    <row r="985" ht="20.1" customHeight="1" spans="1:6">
      <c r="A985" s="294" t="s">
        <v>1554</v>
      </c>
      <c r="B985" s="288">
        <v>215</v>
      </c>
      <c r="C985" s="289"/>
      <c r="D985" s="289"/>
      <c r="E985" s="286"/>
      <c r="F985" s="286"/>
    </row>
    <row r="986" ht="20.1" customHeight="1" spans="1:6">
      <c r="A986" s="294" t="s">
        <v>1555</v>
      </c>
      <c r="B986" s="288">
        <v>66248</v>
      </c>
      <c r="C986" s="289">
        <v>297</v>
      </c>
      <c r="D986" s="289">
        <v>454</v>
      </c>
      <c r="E986" s="286">
        <f t="shared" si="41"/>
        <v>-157</v>
      </c>
      <c r="F986" s="286">
        <f t="shared" si="42"/>
        <v>-0.345814977973568</v>
      </c>
    </row>
    <row r="987" ht="20.1" customHeight="1" spans="1:6">
      <c r="A987" s="295" t="s">
        <v>1556</v>
      </c>
      <c r="B987" s="288">
        <v>254399</v>
      </c>
      <c r="C987" s="289">
        <f>SUM(C988:C992)</f>
        <v>2092</v>
      </c>
      <c r="D987" s="289">
        <f>SUM(D988:D992)</f>
        <v>1301</v>
      </c>
      <c r="E987" s="286">
        <f t="shared" si="41"/>
        <v>791</v>
      </c>
      <c r="F987" s="286">
        <f t="shared" si="42"/>
        <v>0.607993850883935</v>
      </c>
    </row>
    <row r="988" ht="20.1" customHeight="1" spans="1:6">
      <c r="A988" s="294" t="s">
        <v>1127</v>
      </c>
      <c r="B988" s="288">
        <v>11333</v>
      </c>
      <c r="C988" s="289">
        <v>129</v>
      </c>
      <c r="D988" s="289">
        <v>113</v>
      </c>
      <c r="E988" s="286">
        <f t="shared" si="41"/>
        <v>16</v>
      </c>
      <c r="F988" s="286">
        <f t="shared" si="42"/>
        <v>0.141592920353982</v>
      </c>
    </row>
    <row r="989" ht="20.1" customHeight="1" spans="1:6">
      <c r="A989" s="294" t="s">
        <v>1557</v>
      </c>
      <c r="B989" s="288">
        <v>174880</v>
      </c>
      <c r="C989" s="289">
        <v>1403</v>
      </c>
      <c r="D989" s="289">
        <v>957</v>
      </c>
      <c r="E989" s="286">
        <f t="shared" si="41"/>
        <v>446</v>
      </c>
      <c r="F989" s="286">
        <f t="shared" si="42"/>
        <v>0.466039707419018</v>
      </c>
    </row>
    <row r="990" ht="20.1" customHeight="1" spans="1:6">
      <c r="A990" s="294" t="s">
        <v>1558</v>
      </c>
      <c r="B990" s="288">
        <v>54021</v>
      </c>
      <c r="C990" s="289">
        <v>560</v>
      </c>
      <c r="D990" s="289">
        <v>210</v>
      </c>
      <c r="E990" s="286">
        <f t="shared" si="41"/>
        <v>350</v>
      </c>
      <c r="F990" s="286">
        <f t="shared" si="42"/>
        <v>1.66666666666667</v>
      </c>
    </row>
    <row r="991" ht="20.1" customHeight="1" spans="1:6">
      <c r="A991" s="294" t="s">
        <v>1559</v>
      </c>
      <c r="B991" s="288">
        <v>41</v>
      </c>
      <c r="C991" s="289">
        <v>0</v>
      </c>
      <c r="D991" s="289"/>
      <c r="E991" s="286">
        <f t="shared" si="41"/>
        <v>0</v>
      </c>
      <c r="F991" s="286" t="e">
        <f t="shared" si="42"/>
        <v>#DIV/0!</v>
      </c>
    </row>
    <row r="992" ht="20.1" customHeight="1" spans="1:6">
      <c r="A992" s="294" t="s">
        <v>1560</v>
      </c>
      <c r="B992" s="288">
        <v>14124</v>
      </c>
      <c r="C992" s="289"/>
      <c r="D992" s="289">
        <v>21</v>
      </c>
      <c r="E992" s="286"/>
      <c r="F992" s="286"/>
    </row>
    <row r="993" ht="20.1" customHeight="1" spans="1:6">
      <c r="A993" s="295" t="s">
        <v>1561</v>
      </c>
      <c r="B993" s="288">
        <v>668968</v>
      </c>
      <c r="C993" s="289">
        <f>SUM(C994:C999)</f>
        <v>4620</v>
      </c>
      <c r="D993" s="289">
        <f>SUM(D994:D999)</f>
        <v>2961</v>
      </c>
      <c r="E993" s="286">
        <f t="shared" si="41"/>
        <v>1659</v>
      </c>
      <c r="F993" s="286">
        <f t="shared" si="42"/>
        <v>0.560283687943262</v>
      </c>
    </row>
    <row r="994" ht="20.1" customHeight="1" spans="1:6">
      <c r="A994" s="294" t="s">
        <v>1562</v>
      </c>
      <c r="B994" s="288">
        <v>339575</v>
      </c>
      <c r="C994" s="289">
        <v>1177</v>
      </c>
      <c r="D994" s="289">
        <v>1667</v>
      </c>
      <c r="E994" s="286">
        <f t="shared" si="41"/>
        <v>-490</v>
      </c>
      <c r="F994" s="286">
        <f t="shared" si="42"/>
        <v>-0.293941211757648</v>
      </c>
    </row>
    <row r="995" ht="20.1" customHeight="1" spans="1:6">
      <c r="A995" s="294" t="s">
        <v>1563</v>
      </c>
      <c r="B995" s="288">
        <v>9061</v>
      </c>
      <c r="C995" s="289"/>
      <c r="D995" s="289"/>
      <c r="E995" s="286"/>
      <c r="F995" s="286"/>
    </row>
    <row r="996" ht="20.1" customHeight="1" spans="1:6">
      <c r="A996" s="294" t="s">
        <v>1564</v>
      </c>
      <c r="B996" s="288">
        <v>298453</v>
      </c>
      <c r="C996" s="289">
        <v>1893</v>
      </c>
      <c r="D996" s="289">
        <v>1294</v>
      </c>
      <c r="E996" s="286">
        <f t="shared" si="41"/>
        <v>599</v>
      </c>
      <c r="F996" s="286">
        <f t="shared" si="42"/>
        <v>0.4629057187017</v>
      </c>
    </row>
    <row r="997" ht="20.1" customHeight="1" spans="1:6">
      <c r="A997" s="294" t="s">
        <v>1565</v>
      </c>
      <c r="B997" s="288">
        <v>2325</v>
      </c>
      <c r="C997" s="289">
        <v>49</v>
      </c>
      <c r="D997" s="289"/>
      <c r="E997" s="286">
        <f t="shared" si="41"/>
        <v>49</v>
      </c>
      <c r="F997" s="286" t="e">
        <f t="shared" si="42"/>
        <v>#DIV/0!</v>
      </c>
    </row>
    <row r="998" ht="20.1" customHeight="1" spans="1:6">
      <c r="A998" s="294" t="s">
        <v>1566</v>
      </c>
      <c r="B998" s="288">
        <v>4410</v>
      </c>
      <c r="C998" s="289">
        <v>1500</v>
      </c>
      <c r="D998" s="289"/>
      <c r="E998" s="286">
        <f t="shared" si="41"/>
        <v>1500</v>
      </c>
      <c r="F998" s="286" t="e">
        <f t="shared" si="42"/>
        <v>#DIV/0!</v>
      </c>
    </row>
    <row r="999" ht="20.1" customHeight="1" spans="1:6">
      <c r="A999" s="294" t="s">
        <v>1567</v>
      </c>
      <c r="B999" s="288">
        <v>15144</v>
      </c>
      <c r="C999" s="289">
        <v>1</v>
      </c>
      <c r="D999" s="289"/>
      <c r="E999" s="286">
        <f t="shared" si="41"/>
        <v>1</v>
      </c>
      <c r="F999" s="286" t="e">
        <f t="shared" si="42"/>
        <v>#DIV/0!</v>
      </c>
    </row>
    <row r="1000" ht="20.1" customHeight="1" spans="1:6">
      <c r="A1000" s="295" t="s">
        <v>1930</v>
      </c>
      <c r="B1000" s="288">
        <v>20222</v>
      </c>
      <c r="C1000" s="289">
        <f>SUM(C1001:C1003)</f>
        <v>291</v>
      </c>
      <c r="D1000" s="289">
        <f>SUM(D1001:D1003)</f>
        <v>107</v>
      </c>
      <c r="E1000" s="286">
        <f t="shared" si="41"/>
        <v>184</v>
      </c>
      <c r="F1000" s="286">
        <f t="shared" si="42"/>
        <v>1.7196261682243</v>
      </c>
    </row>
    <row r="1001" ht="20.1" customHeight="1" spans="1:6">
      <c r="A1001" s="294" t="s">
        <v>1569</v>
      </c>
      <c r="B1001" s="288">
        <v>7097</v>
      </c>
      <c r="C1001" s="289"/>
      <c r="D1001" s="289"/>
      <c r="E1001" s="286"/>
      <c r="F1001" s="286"/>
    </row>
    <row r="1002" ht="20.1" customHeight="1" spans="1:6">
      <c r="A1002" s="294" t="s">
        <v>1570</v>
      </c>
      <c r="B1002" s="288">
        <v>10928</v>
      </c>
      <c r="C1002" s="289">
        <v>73</v>
      </c>
      <c r="D1002" s="289">
        <v>107</v>
      </c>
      <c r="E1002" s="286">
        <f t="shared" si="41"/>
        <v>-34</v>
      </c>
      <c r="F1002" s="286">
        <f t="shared" si="42"/>
        <v>-0.317757009345794</v>
      </c>
    </row>
    <row r="1003" ht="20.1" customHeight="1" spans="1:6">
      <c r="A1003" s="294" t="s">
        <v>1571</v>
      </c>
      <c r="B1003" s="288">
        <v>2197</v>
      </c>
      <c r="C1003" s="289">
        <v>218</v>
      </c>
      <c r="D1003" s="289"/>
      <c r="E1003" s="286">
        <f t="shared" si="41"/>
        <v>218</v>
      </c>
      <c r="F1003" s="286" t="e">
        <f t="shared" si="42"/>
        <v>#DIV/0!</v>
      </c>
    </row>
    <row r="1004" ht="20.1" customHeight="1" spans="1:6">
      <c r="A1004" s="295" t="s">
        <v>1931</v>
      </c>
      <c r="B1004" s="288"/>
      <c r="C1004" s="289">
        <f>SUM(C1005:C1007)</f>
        <v>31</v>
      </c>
      <c r="D1004" s="289">
        <f>SUM(D1005:D1007)</f>
        <v>0</v>
      </c>
      <c r="E1004" s="286"/>
      <c r="F1004" s="286"/>
    </row>
    <row r="1005" ht="20.1" customHeight="1" spans="1:6">
      <c r="A1005" s="294" t="s">
        <v>1573</v>
      </c>
      <c r="B1005" s="288"/>
      <c r="C1005" s="289">
        <v>31</v>
      </c>
      <c r="D1005" s="289"/>
      <c r="E1005" s="286"/>
      <c r="F1005" s="286"/>
    </row>
    <row r="1006" ht="20.1" customHeight="1" spans="1:6">
      <c r="A1006" s="294" t="s">
        <v>1574</v>
      </c>
      <c r="B1006" s="288"/>
      <c r="C1006" s="289"/>
      <c r="D1006" s="289"/>
      <c r="E1006" s="286"/>
      <c r="F1006" s="286"/>
    </row>
    <row r="1007" ht="20.1" customHeight="1" spans="1:6">
      <c r="A1007" s="294" t="s">
        <v>1575</v>
      </c>
      <c r="B1007" s="288"/>
      <c r="C1007" s="289"/>
      <c r="D1007" s="289"/>
      <c r="E1007" s="286"/>
      <c r="F1007" s="286"/>
    </row>
    <row r="1008" ht="20.1" customHeight="1" spans="1:6">
      <c r="A1008" s="295" t="s">
        <v>1576</v>
      </c>
      <c r="B1008" s="288">
        <v>123032</v>
      </c>
      <c r="C1008" s="289">
        <f>SUM(C1009:C1010)</f>
        <v>219</v>
      </c>
      <c r="D1008" s="289">
        <f>SUM(D1009:D1010)</f>
        <v>800</v>
      </c>
      <c r="E1008" s="286">
        <f t="shared" si="41"/>
        <v>-581</v>
      </c>
      <c r="F1008" s="286">
        <f t="shared" si="42"/>
        <v>-0.72625</v>
      </c>
    </row>
    <row r="1009" ht="20.1" customHeight="1" spans="1:6">
      <c r="A1009" s="294" t="s">
        <v>1577</v>
      </c>
      <c r="B1009" s="288">
        <v>824</v>
      </c>
      <c r="C1009" s="289"/>
      <c r="D1009" s="289"/>
      <c r="E1009" s="286"/>
      <c r="F1009" s="286"/>
    </row>
    <row r="1010" ht="20.1" customHeight="1" spans="1:6">
      <c r="A1010" s="294" t="s">
        <v>1578</v>
      </c>
      <c r="B1010" s="288">
        <v>122208</v>
      </c>
      <c r="C1010" s="289">
        <v>219</v>
      </c>
      <c r="D1010" s="289">
        <v>800</v>
      </c>
      <c r="E1010" s="286">
        <f t="shared" si="41"/>
        <v>-581</v>
      </c>
      <c r="F1010" s="286">
        <f t="shared" si="42"/>
        <v>-0.72625</v>
      </c>
    </row>
    <row r="1011" ht="20.1" customHeight="1" spans="1:6">
      <c r="A1011" s="295" t="s">
        <v>1579</v>
      </c>
      <c r="B1011" s="288">
        <v>3221643</v>
      </c>
      <c r="C1011" s="289">
        <f>SUM(C1012+C1042+C1051+C1062+C1067+C1074+C1079)</f>
        <v>9176</v>
      </c>
      <c r="D1011" s="289">
        <f>SUM(D1012+D1042+D1051+D1062+D1067+D1074+D1079)</f>
        <v>7112</v>
      </c>
      <c r="E1011" s="286">
        <f t="shared" si="41"/>
        <v>2064</v>
      </c>
      <c r="F1011" s="286">
        <f t="shared" si="42"/>
        <v>0.290213723284589</v>
      </c>
    </row>
    <row r="1012" ht="20.1" customHeight="1" spans="1:6">
      <c r="A1012" s="295" t="s">
        <v>1580</v>
      </c>
      <c r="B1012" s="288">
        <v>1662556</v>
      </c>
      <c r="C1012" s="289">
        <f>SUM(C1013:C1041)</f>
        <v>6427</v>
      </c>
      <c r="D1012" s="289">
        <f>SUM(D1013:D1041)</f>
        <v>5307</v>
      </c>
      <c r="E1012" s="286">
        <f t="shared" si="41"/>
        <v>1120</v>
      </c>
      <c r="F1012" s="286">
        <f t="shared" si="42"/>
        <v>0.21104201997362</v>
      </c>
    </row>
    <row r="1013" ht="20.1" customHeight="1" spans="1:6">
      <c r="A1013" s="294" t="s">
        <v>805</v>
      </c>
      <c r="B1013" s="288">
        <v>180744</v>
      </c>
      <c r="C1013" s="289">
        <v>1565</v>
      </c>
      <c r="D1013" s="289">
        <v>603</v>
      </c>
      <c r="E1013" s="286">
        <f t="shared" si="41"/>
        <v>962</v>
      </c>
      <c r="F1013" s="286">
        <f t="shared" si="42"/>
        <v>1.59535655058043</v>
      </c>
    </row>
    <row r="1014" ht="20.1" customHeight="1" spans="1:6">
      <c r="A1014" s="294" t="s">
        <v>806</v>
      </c>
      <c r="B1014" s="288">
        <v>49480</v>
      </c>
      <c r="C1014" s="289">
        <v>384</v>
      </c>
      <c r="D1014" s="289">
        <v>1332</v>
      </c>
      <c r="E1014" s="286">
        <f t="shared" si="41"/>
        <v>-948</v>
      </c>
      <c r="F1014" s="286">
        <f t="shared" si="42"/>
        <v>-0.711711711711712</v>
      </c>
    </row>
    <row r="1015" ht="20.1" customHeight="1" spans="1:6">
      <c r="A1015" s="294" t="s">
        <v>807</v>
      </c>
      <c r="B1015" s="288">
        <v>357</v>
      </c>
      <c r="C1015" s="289"/>
      <c r="D1015" s="289"/>
      <c r="E1015" s="286"/>
      <c r="F1015" s="286"/>
    </row>
    <row r="1016" ht="20.1" customHeight="1" spans="1:6">
      <c r="A1016" s="294" t="s">
        <v>1581</v>
      </c>
      <c r="B1016" s="288">
        <v>372682</v>
      </c>
      <c r="C1016" s="289"/>
      <c r="D1016" s="289">
        <v>219</v>
      </c>
      <c r="E1016" s="286"/>
      <c r="F1016" s="286"/>
    </row>
    <row r="1017" ht="20.1" customHeight="1" spans="1:6">
      <c r="A1017" s="294" t="s">
        <v>1582</v>
      </c>
      <c r="B1017" s="288">
        <v>170633</v>
      </c>
      <c r="C1017" s="289">
        <v>415</v>
      </c>
      <c r="D1017" s="289">
        <v>2228</v>
      </c>
      <c r="E1017" s="286">
        <f t="shared" si="41"/>
        <v>-1813</v>
      </c>
      <c r="F1017" s="286">
        <f t="shared" si="42"/>
        <v>-0.813734290843806</v>
      </c>
    </row>
    <row r="1018" ht="20.1" customHeight="1" spans="1:6">
      <c r="A1018" s="294" t="s">
        <v>1583</v>
      </c>
      <c r="B1018" s="288">
        <v>168841</v>
      </c>
      <c r="C1018" s="289">
        <v>3077</v>
      </c>
      <c r="D1018" s="289">
        <v>662</v>
      </c>
      <c r="E1018" s="286">
        <f t="shared" si="41"/>
        <v>2415</v>
      </c>
      <c r="F1018" s="286">
        <f t="shared" si="42"/>
        <v>3.64803625377644</v>
      </c>
    </row>
    <row r="1019" ht="20.1" customHeight="1" spans="1:6">
      <c r="A1019" s="294" t="s">
        <v>1584</v>
      </c>
      <c r="B1019" s="288">
        <v>7681</v>
      </c>
      <c r="C1019" s="289"/>
      <c r="D1019" s="289"/>
      <c r="E1019" s="286"/>
      <c r="F1019" s="286"/>
    </row>
    <row r="1020" ht="20.1" customHeight="1" spans="1:6">
      <c r="A1020" s="294" t="s">
        <v>1585</v>
      </c>
      <c r="B1020" s="288">
        <v>10708</v>
      </c>
      <c r="C1020" s="289">
        <v>37</v>
      </c>
      <c r="D1020" s="289"/>
      <c r="E1020" s="286">
        <f t="shared" si="41"/>
        <v>37</v>
      </c>
      <c r="F1020" s="286" t="e">
        <f t="shared" si="42"/>
        <v>#DIV/0!</v>
      </c>
    </row>
    <row r="1021" ht="20.1" customHeight="1" spans="1:6">
      <c r="A1021" s="294" t="s">
        <v>1586</v>
      </c>
      <c r="B1021" s="288">
        <v>105</v>
      </c>
      <c r="C1021" s="289"/>
      <c r="D1021" s="289"/>
      <c r="E1021" s="286"/>
      <c r="F1021" s="286"/>
    </row>
    <row r="1022" ht="20.1" customHeight="1" spans="1:6">
      <c r="A1022" s="294" t="s">
        <v>1587</v>
      </c>
      <c r="B1022" s="288">
        <v>7664</v>
      </c>
      <c r="C1022" s="289"/>
      <c r="D1022" s="289"/>
      <c r="E1022" s="286"/>
      <c r="F1022" s="286"/>
    </row>
    <row r="1023" ht="20.1" customHeight="1" spans="1:6">
      <c r="A1023" s="294" t="s">
        <v>1588</v>
      </c>
      <c r="B1023" s="288">
        <v>2291</v>
      </c>
      <c r="C1023" s="289"/>
      <c r="D1023" s="289"/>
      <c r="E1023" s="286"/>
      <c r="F1023" s="286"/>
    </row>
    <row r="1024" ht="20.1" customHeight="1" spans="1:6">
      <c r="A1024" s="294" t="s">
        <v>1589</v>
      </c>
      <c r="B1024" s="288">
        <v>29892</v>
      </c>
      <c r="C1024" s="289">
        <v>107</v>
      </c>
      <c r="D1024" s="289"/>
      <c r="E1024" s="286">
        <f>C1024-D1024</f>
        <v>107</v>
      </c>
      <c r="F1024" s="286" t="e">
        <f t="shared" si="42"/>
        <v>#DIV/0!</v>
      </c>
    </row>
    <row r="1025" ht="20.1" customHeight="1" spans="1:6">
      <c r="A1025" s="294" t="s">
        <v>1590</v>
      </c>
      <c r="B1025" s="288">
        <v>1551</v>
      </c>
      <c r="C1025" s="289"/>
      <c r="D1025" s="289">
        <v>3</v>
      </c>
      <c r="E1025" s="286"/>
      <c r="F1025" s="286"/>
    </row>
    <row r="1026" ht="20.1" customHeight="1" spans="1:6">
      <c r="A1026" s="294" t="s">
        <v>1591</v>
      </c>
      <c r="B1026" s="288">
        <v>35</v>
      </c>
      <c r="C1026" s="289"/>
      <c r="D1026" s="289"/>
      <c r="E1026" s="286"/>
      <c r="F1026" s="286"/>
    </row>
    <row r="1027" ht="20.1" customHeight="1" spans="1:6">
      <c r="A1027" s="294" t="s">
        <v>1592</v>
      </c>
      <c r="B1027" s="288">
        <v>2415</v>
      </c>
      <c r="C1027" s="289"/>
      <c r="D1027" s="289"/>
      <c r="E1027" s="286"/>
      <c r="F1027" s="286"/>
    </row>
    <row r="1028" spans="1:6">
      <c r="A1028" s="294" t="s">
        <v>1593</v>
      </c>
      <c r="B1028" s="288">
        <v>11259</v>
      </c>
      <c r="C1028" s="289"/>
      <c r="D1028" s="289"/>
      <c r="E1028" s="286"/>
      <c r="F1028" s="286"/>
    </row>
    <row r="1029" ht="20.1" customHeight="1" spans="1:6">
      <c r="A1029" s="294" t="s">
        <v>1594</v>
      </c>
      <c r="B1029" s="288">
        <v>17</v>
      </c>
      <c r="C1029" s="289"/>
      <c r="D1029" s="289"/>
      <c r="E1029" s="286"/>
      <c r="F1029" s="286"/>
    </row>
    <row r="1030" ht="20.1" customHeight="1" spans="1:6">
      <c r="A1030" s="294" t="s">
        <v>1595</v>
      </c>
      <c r="B1030" s="288">
        <v>0</v>
      </c>
      <c r="C1030" s="289"/>
      <c r="D1030" s="289"/>
      <c r="E1030" s="286"/>
      <c r="F1030" s="286"/>
    </row>
    <row r="1031" ht="20.1" customHeight="1" spans="1:6">
      <c r="A1031" s="294" t="s">
        <v>1596</v>
      </c>
      <c r="B1031" s="288">
        <v>591</v>
      </c>
      <c r="C1031" s="289"/>
      <c r="D1031" s="289"/>
      <c r="E1031" s="286"/>
      <c r="F1031" s="286"/>
    </row>
    <row r="1032" ht="20.1" customHeight="1" spans="1:6">
      <c r="A1032" s="294" t="s">
        <v>1597</v>
      </c>
      <c r="B1032" s="288">
        <v>9</v>
      </c>
      <c r="C1032" s="289"/>
      <c r="D1032" s="289"/>
      <c r="E1032" s="286"/>
      <c r="F1032" s="286"/>
    </row>
    <row r="1033" ht="20.1" customHeight="1" spans="1:6">
      <c r="A1033" s="294" t="s">
        <v>1598</v>
      </c>
      <c r="B1033" s="288">
        <v>10</v>
      </c>
      <c r="C1033" s="289"/>
      <c r="D1033" s="289"/>
      <c r="E1033" s="286"/>
      <c r="F1033" s="286"/>
    </row>
    <row r="1034" ht="20.1" customHeight="1" spans="1:6">
      <c r="A1034" s="294" t="s">
        <v>1599</v>
      </c>
      <c r="B1034" s="288">
        <v>474</v>
      </c>
      <c r="C1034" s="289"/>
      <c r="D1034" s="289"/>
      <c r="E1034" s="286"/>
      <c r="F1034" s="286"/>
    </row>
    <row r="1035" ht="20.1" customHeight="1" spans="1:6">
      <c r="A1035" s="294" t="s">
        <v>1600</v>
      </c>
      <c r="B1035" s="288">
        <v>0</v>
      </c>
      <c r="C1035" s="289">
        <v>0</v>
      </c>
      <c r="D1035" s="289"/>
      <c r="E1035" s="286">
        <f t="shared" ref="E1035:E1037" si="43">C1035-D1035</f>
        <v>0</v>
      </c>
      <c r="F1035" s="286" t="e">
        <f t="shared" ref="F1035:F1037" si="44">E1035/D1035</f>
        <v>#DIV/0!</v>
      </c>
    </row>
    <row r="1036" ht="20.1" customHeight="1" spans="1:6">
      <c r="A1036" s="294" t="s">
        <v>1601</v>
      </c>
      <c r="B1036" s="288">
        <v>8016</v>
      </c>
      <c r="C1036" s="289">
        <v>258</v>
      </c>
      <c r="D1036" s="289">
        <v>107</v>
      </c>
      <c r="E1036" s="286">
        <f t="shared" si="43"/>
        <v>151</v>
      </c>
      <c r="F1036" s="286">
        <f t="shared" si="44"/>
        <v>1.41121495327103</v>
      </c>
    </row>
    <row r="1037" ht="20.1" customHeight="1" spans="1:6">
      <c r="A1037" s="294" t="s">
        <v>1602</v>
      </c>
      <c r="B1037" s="288">
        <v>0</v>
      </c>
      <c r="C1037" s="289">
        <v>0</v>
      </c>
      <c r="D1037" s="289"/>
      <c r="E1037" s="286">
        <f t="shared" si="43"/>
        <v>0</v>
      </c>
      <c r="F1037" s="286" t="e">
        <f t="shared" si="44"/>
        <v>#DIV/0!</v>
      </c>
    </row>
    <row r="1038" ht="20.1" customHeight="1" spans="1:6">
      <c r="A1038" s="294" t="s">
        <v>1603</v>
      </c>
      <c r="B1038" s="288">
        <v>1468</v>
      </c>
      <c r="C1038" s="289"/>
      <c r="D1038" s="289"/>
      <c r="E1038" s="286"/>
      <c r="F1038" s="286"/>
    </row>
    <row r="1039" ht="20.1" customHeight="1" spans="1:6">
      <c r="A1039" s="294" t="s">
        <v>1604</v>
      </c>
      <c r="B1039" s="288">
        <v>4464</v>
      </c>
      <c r="C1039" s="289"/>
      <c r="D1039" s="289"/>
      <c r="E1039" s="286"/>
      <c r="F1039" s="286"/>
    </row>
    <row r="1040" ht="24.75" spans="1:6">
      <c r="A1040" s="294" t="s">
        <v>1605</v>
      </c>
      <c r="B1040" s="288">
        <v>219240</v>
      </c>
      <c r="C1040" s="289"/>
      <c r="D1040" s="289"/>
      <c r="E1040" s="286"/>
      <c r="F1040" s="286"/>
    </row>
    <row r="1041" ht="20.1" customHeight="1" spans="1:6">
      <c r="A1041" s="294" t="s">
        <v>1606</v>
      </c>
      <c r="B1041" s="288">
        <v>411929</v>
      </c>
      <c r="C1041" s="289">
        <v>584</v>
      </c>
      <c r="D1041" s="289">
        <v>153</v>
      </c>
      <c r="E1041" s="286">
        <f t="shared" ref="E1041:E1045" si="45">C1041-D1041</f>
        <v>431</v>
      </c>
      <c r="F1041" s="286">
        <f t="shared" ref="F1041:F1045" si="46">E1041/D1041</f>
        <v>2.81699346405229</v>
      </c>
    </row>
    <row r="1042" ht="20.1" customHeight="1" spans="1:6">
      <c r="A1042" s="295" t="s">
        <v>1607</v>
      </c>
      <c r="B1042" s="288">
        <v>374896</v>
      </c>
      <c r="C1042" s="289">
        <f>SUM(C1043:C1050)</f>
        <v>20</v>
      </c>
      <c r="D1042" s="289">
        <f>SUM(D1043:D1050)</f>
        <v>0</v>
      </c>
      <c r="E1042" s="286">
        <f t="shared" si="45"/>
        <v>20</v>
      </c>
      <c r="F1042" s="286" t="e">
        <f t="shared" si="46"/>
        <v>#DIV/0!</v>
      </c>
    </row>
    <row r="1043" ht="20.1" customHeight="1" spans="1:6">
      <c r="A1043" s="294" t="s">
        <v>805</v>
      </c>
      <c r="B1043" s="288">
        <v>152</v>
      </c>
      <c r="C1043" s="289"/>
      <c r="D1043" s="289"/>
      <c r="E1043" s="286"/>
      <c r="F1043" s="286"/>
    </row>
    <row r="1044" ht="20.1" customHeight="1" spans="1:6">
      <c r="A1044" s="294" t="s">
        <v>806</v>
      </c>
      <c r="B1044" s="288">
        <v>126</v>
      </c>
      <c r="C1044" s="289">
        <v>20</v>
      </c>
      <c r="D1044" s="289"/>
      <c r="E1044" s="286">
        <f t="shared" si="45"/>
        <v>20</v>
      </c>
      <c r="F1044" s="286" t="e">
        <f t="shared" si="46"/>
        <v>#DIV/0!</v>
      </c>
    </row>
    <row r="1045" ht="20.1" customHeight="1" spans="1:6">
      <c r="A1045" s="294" t="s">
        <v>807</v>
      </c>
      <c r="B1045" s="288">
        <v>0</v>
      </c>
      <c r="C1045" s="289">
        <v>0</v>
      </c>
      <c r="D1045" s="289"/>
      <c r="E1045" s="286">
        <f t="shared" si="45"/>
        <v>0</v>
      </c>
      <c r="F1045" s="286" t="e">
        <f t="shared" si="46"/>
        <v>#DIV/0!</v>
      </c>
    </row>
    <row r="1046" ht="20.1" customHeight="1" spans="1:6">
      <c r="A1046" s="294" t="s">
        <v>1608</v>
      </c>
      <c r="B1046" s="288">
        <v>372225</v>
      </c>
      <c r="C1046" s="289"/>
      <c r="D1046" s="289"/>
      <c r="E1046" s="286"/>
      <c r="F1046" s="286"/>
    </row>
    <row r="1047" ht="20.1" customHeight="1" spans="1:6">
      <c r="A1047" s="294" t="s">
        <v>1609</v>
      </c>
      <c r="B1047" s="288">
        <v>0</v>
      </c>
      <c r="C1047" s="289"/>
      <c r="D1047" s="289"/>
      <c r="E1047" s="286"/>
      <c r="F1047" s="286"/>
    </row>
    <row r="1048" ht="20.1" customHeight="1" spans="1:6">
      <c r="A1048" s="294" t="s">
        <v>1610</v>
      </c>
      <c r="B1048" s="288">
        <v>1483</v>
      </c>
      <c r="C1048" s="289"/>
      <c r="D1048" s="289"/>
      <c r="E1048" s="286"/>
      <c r="F1048" s="286"/>
    </row>
    <row r="1049" ht="20.1" customHeight="1" spans="1:6">
      <c r="A1049" s="294" t="s">
        <v>1611</v>
      </c>
      <c r="B1049" s="288">
        <v>0</v>
      </c>
      <c r="C1049" s="289"/>
      <c r="D1049" s="289"/>
      <c r="E1049" s="286"/>
      <c r="F1049" s="286"/>
    </row>
    <row r="1050" ht="20.1" customHeight="1" spans="1:6">
      <c r="A1050" s="294" t="s">
        <v>1612</v>
      </c>
      <c r="B1050" s="288">
        <v>910</v>
      </c>
      <c r="C1050" s="289"/>
      <c r="D1050" s="289"/>
      <c r="E1050" s="286"/>
      <c r="F1050" s="286"/>
    </row>
    <row r="1051" ht="20.1" customHeight="1" spans="1:6">
      <c r="A1051" s="295" t="s">
        <v>1613</v>
      </c>
      <c r="B1051" s="288">
        <v>140463</v>
      </c>
      <c r="C1051" s="289">
        <f>SUM(C1053:C1061)</f>
        <v>0</v>
      </c>
      <c r="D1051" s="289">
        <f>SUM(D1053:D1061)</f>
        <v>0</v>
      </c>
      <c r="E1051" s="286"/>
      <c r="F1051" s="286"/>
    </row>
    <row r="1052" ht="20.1" customHeight="1" spans="1:6">
      <c r="A1052" s="294" t="s">
        <v>805</v>
      </c>
      <c r="B1052" s="288">
        <v>0</v>
      </c>
      <c r="C1052" s="289"/>
      <c r="D1052" s="289"/>
      <c r="E1052" s="286"/>
      <c r="F1052" s="286"/>
    </row>
    <row r="1053" ht="20.1" customHeight="1" spans="1:6">
      <c r="A1053" s="294" t="s">
        <v>806</v>
      </c>
      <c r="B1053" s="288">
        <v>89</v>
      </c>
      <c r="C1053" s="289"/>
      <c r="D1053" s="289"/>
      <c r="E1053" s="286"/>
      <c r="F1053" s="286"/>
    </row>
    <row r="1054" ht="20.1" customHeight="1" spans="1:6">
      <c r="A1054" s="294" t="s">
        <v>807</v>
      </c>
      <c r="B1054" s="288">
        <v>0</v>
      </c>
      <c r="C1054" s="289"/>
      <c r="D1054" s="289"/>
      <c r="E1054" s="286"/>
      <c r="F1054" s="286"/>
    </row>
    <row r="1055" ht="20.1" customHeight="1" spans="1:6">
      <c r="A1055" s="294" t="s">
        <v>1614</v>
      </c>
      <c r="B1055" s="288">
        <v>127054</v>
      </c>
      <c r="C1055" s="289"/>
      <c r="D1055" s="289"/>
      <c r="E1055" s="286"/>
      <c r="F1055" s="286"/>
    </row>
    <row r="1056" ht="20.1" customHeight="1" spans="1:6">
      <c r="A1056" s="294" t="s">
        <v>1615</v>
      </c>
      <c r="B1056" s="288">
        <v>0</v>
      </c>
      <c r="C1056" s="289"/>
      <c r="D1056" s="289"/>
      <c r="E1056" s="286"/>
      <c r="F1056" s="286"/>
    </row>
    <row r="1057" ht="20.1" customHeight="1" spans="1:6">
      <c r="A1057" s="294" t="s">
        <v>1616</v>
      </c>
      <c r="B1057" s="288">
        <v>0</v>
      </c>
      <c r="C1057" s="289"/>
      <c r="D1057" s="289"/>
      <c r="E1057" s="286"/>
      <c r="F1057" s="286"/>
    </row>
    <row r="1058" ht="20.1" customHeight="1" spans="1:6">
      <c r="A1058" s="294" t="s">
        <v>1617</v>
      </c>
      <c r="B1058" s="288">
        <v>0</v>
      </c>
      <c r="C1058" s="289"/>
      <c r="D1058" s="289"/>
      <c r="E1058" s="286"/>
      <c r="F1058" s="286"/>
    </row>
    <row r="1059" ht="20.1" customHeight="1" spans="1:6">
      <c r="A1059" s="294" t="s">
        <v>1618</v>
      </c>
      <c r="B1059" s="288">
        <v>0</v>
      </c>
      <c r="C1059" s="289"/>
      <c r="D1059" s="289"/>
      <c r="E1059" s="286"/>
      <c r="F1059" s="286"/>
    </row>
    <row r="1060" ht="20.1" customHeight="1" spans="1:6">
      <c r="A1060" s="294" t="s">
        <v>1619</v>
      </c>
      <c r="B1060" s="288">
        <v>0</v>
      </c>
      <c r="C1060" s="289"/>
      <c r="D1060" s="289"/>
      <c r="E1060" s="286"/>
      <c r="F1060" s="286"/>
    </row>
    <row r="1061" ht="20.1" customHeight="1" spans="1:6">
      <c r="A1061" s="294" t="s">
        <v>1620</v>
      </c>
      <c r="B1061" s="288">
        <v>13320</v>
      </c>
      <c r="C1061" s="289"/>
      <c r="D1061" s="289"/>
      <c r="E1061" s="286"/>
      <c r="F1061" s="286"/>
    </row>
    <row r="1062" ht="20.1" customHeight="1" spans="1:6">
      <c r="A1062" s="295" t="s">
        <v>1932</v>
      </c>
      <c r="B1062" s="288">
        <v>200756</v>
      </c>
      <c r="C1062" s="289">
        <f>SUM(C1063:C1066)</f>
        <v>1035</v>
      </c>
      <c r="D1062" s="289">
        <f>SUM(D1063:D1066)</f>
        <v>851</v>
      </c>
      <c r="E1062" s="286">
        <f t="shared" ref="E1062:E1064" si="47">C1062-D1062</f>
        <v>184</v>
      </c>
      <c r="F1062" s="286">
        <f t="shared" ref="F1062:F1064" si="48">E1062/D1062</f>
        <v>0.216216216216216</v>
      </c>
    </row>
    <row r="1063" ht="20.1" customHeight="1" spans="1:6">
      <c r="A1063" s="294" t="s">
        <v>1622</v>
      </c>
      <c r="B1063" s="288">
        <v>87002</v>
      </c>
      <c r="C1063" s="289">
        <v>274</v>
      </c>
      <c r="D1063" s="289">
        <v>237</v>
      </c>
      <c r="E1063" s="286">
        <f t="shared" si="47"/>
        <v>37</v>
      </c>
      <c r="F1063" s="286">
        <f t="shared" si="48"/>
        <v>0.156118143459916</v>
      </c>
    </row>
    <row r="1064" ht="20.1" customHeight="1" spans="1:6">
      <c r="A1064" s="294" t="s">
        <v>1623</v>
      </c>
      <c r="B1064" s="288">
        <v>61826</v>
      </c>
      <c r="C1064" s="289">
        <v>757</v>
      </c>
      <c r="D1064" s="289">
        <v>550</v>
      </c>
      <c r="E1064" s="286">
        <f t="shared" si="47"/>
        <v>207</v>
      </c>
      <c r="F1064" s="286">
        <f t="shared" si="48"/>
        <v>0.376363636363636</v>
      </c>
    </row>
    <row r="1065" ht="20.1" customHeight="1" spans="1:6">
      <c r="A1065" s="294" t="s">
        <v>1624</v>
      </c>
      <c r="B1065" s="288">
        <v>39050</v>
      </c>
      <c r="C1065" s="289"/>
      <c r="D1065" s="289"/>
      <c r="E1065" s="286"/>
      <c r="F1065" s="286"/>
    </row>
    <row r="1066" ht="20.1" customHeight="1" spans="1:6">
      <c r="A1066" s="294" t="s">
        <v>1625</v>
      </c>
      <c r="B1066" s="288">
        <v>12878</v>
      </c>
      <c r="C1066" s="289">
        <v>4</v>
      </c>
      <c r="D1066" s="289">
        <v>64</v>
      </c>
      <c r="E1066" s="286">
        <f>C1066-D1066</f>
        <v>-60</v>
      </c>
      <c r="F1066" s="286">
        <f>E1066/D1066</f>
        <v>-0.9375</v>
      </c>
    </row>
    <row r="1067" ht="20.1" customHeight="1" spans="1:6">
      <c r="A1067" s="295" t="s">
        <v>1933</v>
      </c>
      <c r="B1067" s="288">
        <v>133</v>
      </c>
      <c r="C1067" s="289">
        <f>SUM(C1068:C1073)</f>
        <v>0</v>
      </c>
      <c r="D1067" s="289">
        <f>SUM(D1068:D1073)</f>
        <v>0</v>
      </c>
      <c r="E1067" s="286"/>
      <c r="F1067" s="286"/>
    </row>
    <row r="1068" ht="20.1" customHeight="1" spans="1:6">
      <c r="A1068" s="294" t="s">
        <v>805</v>
      </c>
      <c r="B1068" s="288">
        <v>0</v>
      </c>
      <c r="C1068" s="289"/>
      <c r="D1068" s="289"/>
      <c r="E1068" s="286"/>
      <c r="F1068" s="286"/>
    </row>
    <row r="1069" ht="20.1" customHeight="1" spans="1:6">
      <c r="A1069" s="294" t="s">
        <v>806</v>
      </c>
      <c r="B1069" s="288">
        <v>17</v>
      </c>
      <c r="C1069" s="289"/>
      <c r="D1069" s="289"/>
      <c r="E1069" s="286"/>
      <c r="F1069" s="286"/>
    </row>
    <row r="1070" ht="20.1" customHeight="1" spans="1:6">
      <c r="A1070" s="294" t="s">
        <v>807</v>
      </c>
      <c r="B1070" s="288">
        <v>0</v>
      </c>
      <c r="C1070" s="289"/>
      <c r="D1070" s="289"/>
      <c r="E1070" s="286"/>
      <c r="F1070" s="286"/>
    </row>
    <row r="1071" ht="20.1" customHeight="1" spans="1:6">
      <c r="A1071" s="294" t="s">
        <v>1627</v>
      </c>
      <c r="B1071" s="288">
        <v>0</v>
      </c>
      <c r="C1071" s="289"/>
      <c r="D1071" s="289"/>
      <c r="E1071" s="286"/>
      <c r="F1071" s="286"/>
    </row>
    <row r="1072" ht="20.1" customHeight="1" spans="1:6">
      <c r="A1072" s="294" t="s">
        <v>1628</v>
      </c>
      <c r="B1072" s="288">
        <v>61</v>
      </c>
      <c r="C1072" s="289"/>
      <c r="D1072" s="289"/>
      <c r="E1072" s="286"/>
      <c r="F1072" s="286"/>
    </row>
    <row r="1073" ht="20.1" customHeight="1" spans="1:6">
      <c r="A1073" s="294" t="s">
        <v>1629</v>
      </c>
      <c r="B1073" s="288">
        <v>55</v>
      </c>
      <c r="C1073" s="289"/>
      <c r="D1073" s="289"/>
      <c r="E1073" s="286"/>
      <c r="F1073" s="286"/>
    </row>
    <row r="1074" ht="20.1" customHeight="1" spans="1:6">
      <c r="A1074" s="295" t="s">
        <v>1934</v>
      </c>
      <c r="B1074" s="288">
        <v>778674</v>
      </c>
      <c r="C1074" s="289">
        <f>SUM(C1075:C1078)</f>
        <v>1555</v>
      </c>
      <c r="D1074" s="289">
        <f>SUM(D1075:D1078)</f>
        <v>930</v>
      </c>
      <c r="E1074" s="286">
        <f t="shared" ref="E1074:E1076" si="49">C1074-D1074</f>
        <v>625</v>
      </c>
      <c r="F1074" s="286">
        <f t="shared" ref="F1074:F1076" si="50">E1074/D1074</f>
        <v>0.672043010752688</v>
      </c>
    </row>
    <row r="1075" ht="24.75" spans="1:6">
      <c r="A1075" s="294" t="s">
        <v>1631</v>
      </c>
      <c r="B1075" s="288">
        <v>447838</v>
      </c>
      <c r="C1075" s="289">
        <v>140</v>
      </c>
      <c r="D1075" s="289"/>
      <c r="E1075" s="286">
        <f t="shared" si="49"/>
        <v>140</v>
      </c>
      <c r="F1075" s="286" t="e">
        <f t="shared" si="50"/>
        <v>#DIV/0!</v>
      </c>
    </row>
    <row r="1076" ht="20.1" customHeight="1" spans="1:6">
      <c r="A1076" s="294" t="s">
        <v>1632</v>
      </c>
      <c r="B1076" s="288">
        <v>325062</v>
      </c>
      <c r="C1076" s="289">
        <v>1415</v>
      </c>
      <c r="D1076" s="289">
        <v>930</v>
      </c>
      <c r="E1076" s="286">
        <f t="shared" si="49"/>
        <v>485</v>
      </c>
      <c r="F1076" s="286">
        <f t="shared" si="50"/>
        <v>0.521505376344086</v>
      </c>
    </row>
    <row r="1077" ht="24.75" spans="1:6">
      <c r="A1077" s="294" t="s">
        <v>1633</v>
      </c>
      <c r="B1077" s="288">
        <v>468</v>
      </c>
      <c r="C1077" s="289"/>
      <c r="D1077" s="289"/>
      <c r="E1077" s="286"/>
      <c r="F1077" s="286"/>
    </row>
    <row r="1078" ht="20.1" customHeight="1" spans="1:6">
      <c r="A1078" s="294" t="s">
        <v>1634</v>
      </c>
      <c r="B1078" s="288">
        <v>5306</v>
      </c>
      <c r="C1078" s="289"/>
      <c r="D1078" s="289"/>
      <c r="E1078" s="286"/>
      <c r="F1078" s="286"/>
    </row>
    <row r="1079" ht="20.1" customHeight="1" spans="1:6">
      <c r="A1079" s="295" t="s">
        <v>1635</v>
      </c>
      <c r="B1079" s="288">
        <v>64165</v>
      </c>
      <c r="C1079" s="289">
        <f>SUM(C1080:C1081)</f>
        <v>139</v>
      </c>
      <c r="D1079" s="289">
        <f>SUM(D1080:D1081)</f>
        <v>24</v>
      </c>
      <c r="E1079" s="286">
        <f t="shared" ref="E1079:E1084" si="51">C1079-D1079</f>
        <v>115</v>
      </c>
      <c r="F1079" s="286">
        <f t="shared" ref="F1079:F1084" si="52">E1079/D1079</f>
        <v>4.79166666666667</v>
      </c>
    </row>
    <row r="1080" ht="20.1" customHeight="1" spans="1:6">
      <c r="A1080" s="294" t="s">
        <v>1636</v>
      </c>
      <c r="B1080" s="288">
        <v>5882</v>
      </c>
      <c r="C1080" s="289"/>
      <c r="D1080" s="289"/>
      <c r="E1080" s="286"/>
      <c r="F1080" s="286"/>
    </row>
    <row r="1081" ht="20.1" customHeight="1" spans="1:6">
      <c r="A1081" s="294" t="s">
        <v>1637</v>
      </c>
      <c r="B1081" s="288">
        <v>58283</v>
      </c>
      <c r="C1081" s="289">
        <v>139</v>
      </c>
      <c r="D1081" s="289">
        <v>24</v>
      </c>
      <c r="E1081" s="286">
        <f t="shared" si="51"/>
        <v>115</v>
      </c>
      <c r="F1081" s="286">
        <f t="shared" si="52"/>
        <v>4.79166666666667</v>
      </c>
    </row>
    <row r="1082" ht="20.1" customHeight="1" spans="1:6">
      <c r="A1082" s="300" t="s">
        <v>1638</v>
      </c>
      <c r="B1082" s="288">
        <v>1596948</v>
      </c>
      <c r="C1082" s="289">
        <f>SUM(C1083+C1093+C1109+C1114+C1129+C1138+C1145+C1152)</f>
        <v>3105</v>
      </c>
      <c r="D1082" s="289">
        <f>SUM(D1083+D1093+D1109+D1114+D1129+D1138+D1145+D1152)</f>
        <v>2904</v>
      </c>
      <c r="E1082" s="286">
        <f t="shared" si="51"/>
        <v>201</v>
      </c>
      <c r="F1082" s="286">
        <f t="shared" si="52"/>
        <v>0.0692148760330579</v>
      </c>
    </row>
    <row r="1083" ht="20.1" customHeight="1" spans="1:6">
      <c r="A1083" s="295" t="s">
        <v>1639</v>
      </c>
      <c r="B1083" s="288">
        <v>155868</v>
      </c>
      <c r="C1083" s="289">
        <f>SUM(C1084:C1092)</f>
        <v>292</v>
      </c>
      <c r="D1083" s="289">
        <f>SUM(D1084:D1092)</f>
        <v>235</v>
      </c>
      <c r="E1083" s="286">
        <f t="shared" si="51"/>
        <v>57</v>
      </c>
      <c r="F1083" s="286">
        <f t="shared" si="52"/>
        <v>0.242553191489362</v>
      </c>
    </row>
    <row r="1084" ht="20.1" customHeight="1" spans="1:6">
      <c r="A1084" s="294" t="s">
        <v>1214</v>
      </c>
      <c r="B1084" s="288">
        <v>20408</v>
      </c>
      <c r="C1084" s="289">
        <v>202</v>
      </c>
      <c r="D1084" s="289">
        <v>216</v>
      </c>
      <c r="E1084" s="286">
        <f t="shared" si="51"/>
        <v>-14</v>
      </c>
      <c r="F1084" s="286">
        <f t="shared" si="52"/>
        <v>-0.0648148148148148</v>
      </c>
    </row>
    <row r="1085" ht="20.1" customHeight="1" spans="1:6">
      <c r="A1085" s="294" t="s">
        <v>1640</v>
      </c>
      <c r="B1085" s="288">
        <v>3404</v>
      </c>
      <c r="C1085" s="289"/>
      <c r="D1085" s="289">
        <v>9</v>
      </c>
      <c r="E1085" s="286"/>
      <c r="F1085" s="286"/>
    </row>
    <row r="1086" ht="20.1" customHeight="1" spans="1:6">
      <c r="A1086" s="294" t="s">
        <v>1641</v>
      </c>
      <c r="B1086" s="288">
        <v>233</v>
      </c>
      <c r="C1086" s="289"/>
      <c r="D1086" s="289"/>
      <c r="E1086" s="286"/>
      <c r="F1086" s="286"/>
    </row>
    <row r="1087" ht="20.1" customHeight="1" spans="1:6">
      <c r="A1087" s="294" t="s">
        <v>1642</v>
      </c>
      <c r="B1087" s="288">
        <v>6509</v>
      </c>
      <c r="C1087" s="289"/>
      <c r="D1087" s="289">
        <v>10</v>
      </c>
      <c r="E1087" s="286"/>
      <c r="F1087" s="286"/>
    </row>
    <row r="1088" spans="1:6">
      <c r="A1088" s="294" t="s">
        <v>1643</v>
      </c>
      <c r="B1088" s="288">
        <v>0</v>
      </c>
      <c r="C1088" s="289"/>
      <c r="D1088" s="289"/>
      <c r="E1088" s="286"/>
      <c r="F1088" s="286"/>
    </row>
    <row r="1089" ht="20.1" customHeight="1" spans="1:6">
      <c r="A1089" s="294" t="s">
        <v>1644</v>
      </c>
      <c r="B1089" s="288">
        <v>0</v>
      </c>
      <c r="C1089" s="289"/>
      <c r="D1089" s="289"/>
      <c r="E1089" s="286"/>
      <c r="F1089" s="286"/>
    </row>
    <row r="1090" ht="20.1" customHeight="1" spans="1:6">
      <c r="A1090" s="294" t="s">
        <v>1645</v>
      </c>
      <c r="B1090" s="288">
        <v>25415</v>
      </c>
      <c r="C1090" s="289"/>
      <c r="D1090" s="289"/>
      <c r="E1090" s="286"/>
      <c r="F1090" s="286"/>
    </row>
    <row r="1091" ht="20.1" customHeight="1" spans="1:6">
      <c r="A1091" s="294" t="s">
        <v>1646</v>
      </c>
      <c r="B1091" s="288">
        <v>138</v>
      </c>
      <c r="C1091" s="289"/>
      <c r="D1091" s="289"/>
      <c r="E1091" s="286"/>
      <c r="F1091" s="286"/>
    </row>
    <row r="1092" ht="20.1" customHeight="1" spans="1:6">
      <c r="A1092" s="294" t="s">
        <v>1647</v>
      </c>
      <c r="B1092" s="288">
        <v>99761</v>
      </c>
      <c r="C1092" s="289">
        <v>90</v>
      </c>
      <c r="D1092" s="289"/>
      <c r="E1092" s="286">
        <f>C1092-D1092</f>
        <v>90</v>
      </c>
      <c r="F1092" s="286" t="e">
        <f>E1092/D1092</f>
        <v>#DIV/0!</v>
      </c>
    </row>
    <row r="1093" ht="20.1" customHeight="1" spans="1:6">
      <c r="A1093" s="295" t="s">
        <v>1648</v>
      </c>
      <c r="B1093" s="288">
        <v>108680</v>
      </c>
      <c r="C1093" s="289">
        <f>SUM(C1094:C1108)</f>
        <v>65</v>
      </c>
      <c r="D1093" s="289">
        <f>SUM(D1094:D1108)</f>
        <v>0</v>
      </c>
      <c r="E1093" s="286">
        <f>C1093-D1093</f>
        <v>65</v>
      </c>
      <c r="F1093" s="286" t="e">
        <f>E1093/D1093</f>
        <v>#DIV/0!</v>
      </c>
    </row>
    <row r="1094" ht="20.1" customHeight="1" spans="1:6">
      <c r="A1094" s="294" t="s">
        <v>805</v>
      </c>
      <c r="B1094" s="288">
        <v>21412</v>
      </c>
      <c r="C1094" s="289"/>
      <c r="D1094" s="289"/>
      <c r="E1094" s="286"/>
      <c r="F1094" s="286"/>
    </row>
    <row r="1095" ht="20.1" customHeight="1" spans="1:6">
      <c r="A1095" s="294" t="s">
        <v>806</v>
      </c>
      <c r="B1095" s="288">
        <v>41847</v>
      </c>
      <c r="C1095" s="289"/>
      <c r="D1095" s="289"/>
      <c r="E1095" s="286"/>
      <c r="F1095" s="286"/>
    </row>
    <row r="1096" ht="20.1" customHeight="1" spans="1:6">
      <c r="A1096" s="294" t="s">
        <v>807</v>
      </c>
      <c r="B1096" s="288">
        <v>0</v>
      </c>
      <c r="C1096" s="289"/>
      <c r="D1096" s="289"/>
      <c r="E1096" s="286"/>
      <c r="F1096" s="286"/>
    </row>
    <row r="1097" ht="20.1" customHeight="1" spans="1:6">
      <c r="A1097" s="294" t="s">
        <v>1649</v>
      </c>
      <c r="B1097" s="288">
        <v>56</v>
      </c>
      <c r="C1097" s="289"/>
      <c r="D1097" s="289"/>
      <c r="E1097" s="286"/>
      <c r="F1097" s="286"/>
    </row>
    <row r="1098" ht="20.1" customHeight="1" spans="1:6">
      <c r="A1098" s="294" t="s">
        <v>1650</v>
      </c>
      <c r="B1098" s="288">
        <v>767</v>
      </c>
      <c r="C1098" s="289"/>
      <c r="D1098" s="289"/>
      <c r="E1098" s="286"/>
      <c r="F1098" s="286"/>
    </row>
    <row r="1099" ht="20.1" customHeight="1" spans="1:6">
      <c r="A1099" s="294" t="s">
        <v>1651</v>
      </c>
      <c r="B1099" s="288">
        <v>0</v>
      </c>
      <c r="C1099" s="289"/>
      <c r="D1099" s="289"/>
      <c r="E1099" s="286"/>
      <c r="F1099" s="286"/>
    </row>
    <row r="1100" ht="20.1" customHeight="1" spans="1:6">
      <c r="A1100" s="294" t="s">
        <v>1652</v>
      </c>
      <c r="B1100" s="288">
        <v>246</v>
      </c>
      <c r="C1100" s="289"/>
      <c r="D1100" s="289"/>
      <c r="E1100" s="286"/>
      <c r="F1100" s="286"/>
    </row>
    <row r="1101" ht="20.1" customHeight="1" spans="1:6">
      <c r="A1101" s="294" t="s">
        <v>1653</v>
      </c>
      <c r="B1101" s="288">
        <v>30</v>
      </c>
      <c r="C1101" s="289"/>
      <c r="D1101" s="289"/>
      <c r="E1101" s="286"/>
      <c r="F1101" s="286"/>
    </row>
    <row r="1102" ht="20.1" customHeight="1" spans="1:6">
      <c r="A1102" s="294" t="s">
        <v>1654</v>
      </c>
      <c r="B1102" s="288">
        <v>85</v>
      </c>
      <c r="C1102" s="289"/>
      <c r="D1102" s="289"/>
      <c r="E1102" s="286"/>
      <c r="F1102" s="286"/>
    </row>
    <row r="1103" ht="20.1" customHeight="1" spans="1:6">
      <c r="A1103" s="294" t="s">
        <v>1655</v>
      </c>
      <c r="B1103" s="288">
        <v>740</v>
      </c>
      <c r="C1103" s="289"/>
      <c r="D1103" s="289"/>
      <c r="E1103" s="286"/>
      <c r="F1103" s="286"/>
    </row>
    <row r="1104" ht="20.1" customHeight="1" spans="1:6">
      <c r="A1104" s="294" t="s">
        <v>1656</v>
      </c>
      <c r="B1104" s="288">
        <v>0</v>
      </c>
      <c r="C1104" s="289"/>
      <c r="D1104" s="289"/>
      <c r="E1104" s="286"/>
      <c r="F1104" s="286"/>
    </row>
    <row r="1105" ht="20.1" customHeight="1" spans="1:6">
      <c r="A1105" s="294" t="s">
        <v>1657</v>
      </c>
      <c r="B1105" s="288">
        <v>45</v>
      </c>
      <c r="C1105" s="289"/>
      <c r="D1105" s="289"/>
      <c r="E1105" s="286"/>
      <c r="F1105" s="286"/>
    </row>
    <row r="1106" ht="20.1" customHeight="1" spans="1:6">
      <c r="A1106" s="294" t="s">
        <v>1658</v>
      </c>
      <c r="B1106" s="288">
        <v>0</v>
      </c>
      <c r="C1106" s="289">
        <v>0</v>
      </c>
      <c r="D1106" s="289"/>
      <c r="E1106" s="286">
        <f t="shared" ref="E1106:E1108" si="53">C1106-D1106</f>
        <v>0</v>
      </c>
      <c r="F1106" s="286" t="e">
        <f t="shared" ref="F1106:F1108" si="54">E1106/D1106</f>
        <v>#DIV/0!</v>
      </c>
    </row>
    <row r="1107" ht="20.1" customHeight="1" spans="1:6">
      <c r="A1107" s="294" t="s">
        <v>1659</v>
      </c>
      <c r="B1107" s="288">
        <v>0</v>
      </c>
      <c r="C1107" s="289">
        <v>0</v>
      </c>
      <c r="D1107" s="289"/>
      <c r="E1107" s="286">
        <f t="shared" si="53"/>
        <v>0</v>
      </c>
      <c r="F1107" s="286" t="e">
        <f t="shared" si="54"/>
        <v>#DIV/0!</v>
      </c>
    </row>
    <row r="1108" ht="20.1" customHeight="1" spans="1:6">
      <c r="A1108" s="294" t="s">
        <v>1660</v>
      </c>
      <c r="B1108" s="288">
        <v>43452</v>
      </c>
      <c r="C1108" s="289">
        <v>65</v>
      </c>
      <c r="D1108" s="289"/>
      <c r="E1108" s="286">
        <f t="shared" si="53"/>
        <v>65</v>
      </c>
      <c r="F1108" s="286" t="e">
        <f t="shared" si="54"/>
        <v>#DIV/0!</v>
      </c>
    </row>
    <row r="1109" ht="20.1" customHeight="1" spans="1:6">
      <c r="A1109" s="295" t="s">
        <v>1935</v>
      </c>
      <c r="B1109" s="288">
        <v>23667</v>
      </c>
      <c r="C1109" s="289">
        <f>SUM(C1110:C1113)</f>
        <v>0</v>
      </c>
      <c r="D1109" s="289">
        <f>SUM(D1110:D1113)</f>
        <v>0</v>
      </c>
      <c r="E1109" s="286"/>
      <c r="F1109" s="286"/>
    </row>
    <row r="1110" spans="1:6">
      <c r="A1110" s="294" t="s">
        <v>805</v>
      </c>
      <c r="B1110" s="288">
        <v>3279</v>
      </c>
      <c r="C1110" s="289"/>
      <c r="D1110" s="289"/>
      <c r="E1110" s="286"/>
      <c r="F1110" s="286"/>
    </row>
    <row r="1111" ht="20.1" customHeight="1" spans="1:6">
      <c r="A1111" s="294" t="s">
        <v>806</v>
      </c>
      <c r="B1111" s="288">
        <v>7203</v>
      </c>
      <c r="C1111" s="289"/>
      <c r="D1111" s="289"/>
      <c r="E1111" s="286"/>
      <c r="F1111" s="286"/>
    </row>
    <row r="1112" ht="20.1" customHeight="1" spans="1:6">
      <c r="A1112" s="294" t="s">
        <v>807</v>
      </c>
      <c r="B1112" s="288">
        <v>1598</v>
      </c>
      <c r="C1112" s="289"/>
      <c r="D1112" s="289"/>
      <c r="E1112" s="286"/>
      <c r="F1112" s="286"/>
    </row>
    <row r="1113" ht="20.1" customHeight="1" spans="1:6">
      <c r="A1113" s="294" t="s">
        <v>1662</v>
      </c>
      <c r="B1113" s="288">
        <v>11587</v>
      </c>
      <c r="C1113" s="289"/>
      <c r="D1113" s="289"/>
      <c r="E1113" s="286"/>
      <c r="F1113" s="286"/>
    </row>
    <row r="1114" ht="20.1" customHeight="1" spans="1:6">
      <c r="A1114" s="295" t="s">
        <v>1663</v>
      </c>
      <c r="B1114" s="288">
        <v>130010</v>
      </c>
      <c r="C1114" s="289">
        <f>SUM(C1115:C1128)</f>
        <v>318</v>
      </c>
      <c r="D1114" s="289">
        <f>SUM(D1115:D1128)</f>
        <v>235</v>
      </c>
      <c r="E1114" s="286">
        <f t="shared" ref="E1114:E1116" si="55">C1114-D1114</f>
        <v>83</v>
      </c>
      <c r="F1114" s="286">
        <f t="shared" ref="F1114:F1116" si="56">E1114/D1114</f>
        <v>0.353191489361702</v>
      </c>
    </row>
    <row r="1115" ht="20.1" customHeight="1" spans="1:6">
      <c r="A1115" s="294" t="s">
        <v>805</v>
      </c>
      <c r="B1115" s="288">
        <v>20208</v>
      </c>
      <c r="C1115" s="289">
        <v>307</v>
      </c>
      <c r="D1115" s="289">
        <v>140</v>
      </c>
      <c r="E1115" s="286">
        <f t="shared" si="55"/>
        <v>167</v>
      </c>
      <c r="F1115" s="286">
        <f t="shared" si="56"/>
        <v>1.19285714285714</v>
      </c>
    </row>
    <row r="1116" ht="20.1" customHeight="1" spans="1:6">
      <c r="A1116" s="294" t="s">
        <v>806</v>
      </c>
      <c r="B1116" s="288">
        <v>6501</v>
      </c>
      <c r="C1116" s="289">
        <v>2</v>
      </c>
      <c r="D1116" s="289">
        <v>70</v>
      </c>
      <c r="E1116" s="286">
        <f t="shared" si="55"/>
        <v>-68</v>
      </c>
      <c r="F1116" s="286">
        <f t="shared" si="56"/>
        <v>-0.971428571428571</v>
      </c>
    </row>
    <row r="1117" ht="20.1" customHeight="1" spans="1:6">
      <c r="A1117" s="294" t="s">
        <v>807</v>
      </c>
      <c r="B1117" s="288">
        <v>221</v>
      </c>
      <c r="C1117" s="289"/>
      <c r="D1117" s="289"/>
      <c r="E1117" s="286"/>
      <c r="F1117" s="286"/>
    </row>
    <row r="1118" ht="20.1" customHeight="1" spans="1:6">
      <c r="A1118" s="294" t="s">
        <v>1664</v>
      </c>
      <c r="B1118" s="288">
        <v>0</v>
      </c>
      <c r="C1118" s="289"/>
      <c r="D1118" s="289"/>
      <c r="E1118" s="286"/>
      <c r="F1118" s="286"/>
    </row>
    <row r="1119" ht="20.1" customHeight="1" spans="1:6">
      <c r="A1119" s="294" t="s">
        <v>1665</v>
      </c>
      <c r="B1119" s="288">
        <v>223</v>
      </c>
      <c r="C1119" s="289"/>
      <c r="D1119" s="289"/>
      <c r="E1119" s="286"/>
      <c r="F1119" s="286"/>
    </row>
    <row r="1120" ht="20.1" customHeight="1" spans="1:6">
      <c r="A1120" s="294" t="s">
        <v>1666</v>
      </c>
      <c r="B1120" s="288">
        <v>3833</v>
      </c>
      <c r="C1120" s="289"/>
      <c r="D1120" s="289"/>
      <c r="E1120" s="286"/>
      <c r="F1120" s="286"/>
    </row>
    <row r="1121" ht="20.1" customHeight="1" spans="1:6">
      <c r="A1121" s="294" t="s">
        <v>1667</v>
      </c>
      <c r="B1121" s="288">
        <v>1063</v>
      </c>
      <c r="C1121" s="289"/>
      <c r="D1121" s="289"/>
      <c r="E1121" s="286"/>
      <c r="F1121" s="286"/>
    </row>
    <row r="1122" ht="20.1" customHeight="1" spans="1:6">
      <c r="A1122" s="294" t="s">
        <v>1668</v>
      </c>
      <c r="B1122" s="288">
        <v>20</v>
      </c>
      <c r="C1122" s="289"/>
      <c r="D1122" s="289"/>
      <c r="E1122" s="286"/>
      <c r="F1122" s="286"/>
    </row>
    <row r="1123" ht="20.1" customHeight="1" spans="1:6">
      <c r="A1123" s="294" t="s">
        <v>1669</v>
      </c>
      <c r="B1123" s="288">
        <v>56369</v>
      </c>
      <c r="C1123" s="289"/>
      <c r="D1123" s="289">
        <v>15</v>
      </c>
      <c r="E1123" s="286"/>
      <c r="F1123" s="286"/>
    </row>
    <row r="1124" ht="20.1" customHeight="1" spans="1:6">
      <c r="A1124" s="294" t="s">
        <v>1670</v>
      </c>
      <c r="B1124" s="288">
        <v>2008</v>
      </c>
      <c r="C1124" s="289"/>
      <c r="D1124" s="289"/>
      <c r="E1124" s="286"/>
      <c r="F1124" s="286"/>
    </row>
    <row r="1125" ht="20.1" customHeight="1" spans="1:6">
      <c r="A1125" s="294" t="s">
        <v>1627</v>
      </c>
      <c r="B1125" s="288">
        <v>72</v>
      </c>
      <c r="C1125" s="289"/>
      <c r="D1125" s="289"/>
      <c r="E1125" s="286"/>
      <c r="F1125" s="286"/>
    </row>
    <row r="1126" ht="20.1" customHeight="1" spans="1:6">
      <c r="A1126" s="294" t="s">
        <v>1671</v>
      </c>
      <c r="B1126" s="288">
        <v>0</v>
      </c>
      <c r="C1126" s="289">
        <v>0</v>
      </c>
      <c r="D1126" s="289"/>
      <c r="E1126" s="286">
        <f t="shared" ref="E1126:E1131" si="57">C1126-D1126</f>
        <v>0</v>
      </c>
      <c r="F1126" s="286" t="e">
        <f t="shared" ref="F1126:F1131" si="58">E1126/D1126</f>
        <v>#DIV/0!</v>
      </c>
    </row>
    <row r="1127" ht="20.1" customHeight="1" spans="1:6">
      <c r="A1127" s="294" t="s">
        <v>1672</v>
      </c>
      <c r="B1127" s="288">
        <v>0</v>
      </c>
      <c r="C1127" s="289">
        <v>0</v>
      </c>
      <c r="D1127" s="289"/>
      <c r="E1127" s="286">
        <f t="shared" si="57"/>
        <v>0</v>
      </c>
      <c r="F1127" s="286" t="e">
        <f t="shared" si="58"/>
        <v>#DIV/0!</v>
      </c>
    </row>
    <row r="1128" ht="20.1" customHeight="1" spans="1:6">
      <c r="A1128" s="294" t="s">
        <v>1673</v>
      </c>
      <c r="B1128" s="288">
        <v>39492</v>
      </c>
      <c r="C1128" s="289">
        <v>9</v>
      </c>
      <c r="D1128" s="289">
        <v>10</v>
      </c>
      <c r="E1128" s="286">
        <f t="shared" si="57"/>
        <v>-1</v>
      </c>
      <c r="F1128" s="286">
        <f t="shared" si="58"/>
        <v>-0.1</v>
      </c>
    </row>
    <row r="1129" ht="20.1" customHeight="1" spans="1:6">
      <c r="A1129" s="295" t="s">
        <v>1674</v>
      </c>
      <c r="B1129" s="288">
        <v>118001</v>
      </c>
      <c r="C1129" s="289">
        <f>SUM(C1130:C1137)</f>
        <v>305</v>
      </c>
      <c r="D1129" s="289">
        <f>SUM(D1130:D1137)</f>
        <v>266</v>
      </c>
      <c r="E1129" s="286">
        <f t="shared" si="57"/>
        <v>39</v>
      </c>
      <c r="F1129" s="286">
        <f t="shared" si="58"/>
        <v>0.146616541353383</v>
      </c>
    </row>
    <row r="1130" ht="20.1" customHeight="1" spans="1:6">
      <c r="A1130" s="294" t="s">
        <v>805</v>
      </c>
      <c r="B1130" s="288">
        <v>33110</v>
      </c>
      <c r="C1130" s="289">
        <v>236</v>
      </c>
      <c r="D1130" s="289">
        <v>191</v>
      </c>
      <c r="E1130" s="286">
        <f t="shared" si="57"/>
        <v>45</v>
      </c>
      <c r="F1130" s="286">
        <f t="shared" si="58"/>
        <v>0.235602094240838</v>
      </c>
    </row>
    <row r="1131" ht="20.1" customHeight="1" spans="1:6">
      <c r="A1131" s="294" t="s">
        <v>806</v>
      </c>
      <c r="B1131" s="288">
        <v>8103</v>
      </c>
      <c r="C1131" s="289">
        <v>11</v>
      </c>
      <c r="D1131" s="289">
        <v>25</v>
      </c>
      <c r="E1131" s="286">
        <f t="shared" si="57"/>
        <v>-14</v>
      </c>
      <c r="F1131" s="286">
        <f t="shared" si="58"/>
        <v>-0.56</v>
      </c>
    </row>
    <row r="1132" ht="20.1" customHeight="1" spans="1:6">
      <c r="A1132" s="294" t="s">
        <v>807</v>
      </c>
      <c r="B1132" s="288">
        <v>726</v>
      </c>
      <c r="C1132" s="289"/>
      <c r="D1132" s="289"/>
      <c r="E1132" s="286"/>
      <c r="F1132" s="286"/>
    </row>
    <row r="1133" ht="20.1" customHeight="1" spans="1:6">
      <c r="A1133" s="294" t="s">
        <v>1675</v>
      </c>
      <c r="B1133" s="288">
        <v>0</v>
      </c>
      <c r="C1133" s="289">
        <v>0</v>
      </c>
      <c r="D1133" s="289"/>
      <c r="E1133" s="286">
        <f t="shared" ref="E1133:E1137" si="59">C1133-D1133</f>
        <v>0</v>
      </c>
      <c r="F1133" s="286" t="e">
        <f t="shared" ref="F1133:F1137" si="60">E1133/D1133</f>
        <v>#DIV/0!</v>
      </c>
    </row>
    <row r="1134" ht="20.1" customHeight="1" spans="1:6">
      <c r="A1134" s="294" t="s">
        <v>1676</v>
      </c>
      <c r="B1134" s="288">
        <v>15157</v>
      </c>
      <c r="C1134" s="289">
        <v>15</v>
      </c>
      <c r="D1134" s="289">
        <v>45</v>
      </c>
      <c r="E1134" s="286">
        <f t="shared" si="59"/>
        <v>-30</v>
      </c>
      <c r="F1134" s="286">
        <f t="shared" si="60"/>
        <v>-0.666666666666667</v>
      </c>
    </row>
    <row r="1135" ht="20.1" customHeight="1" spans="1:6">
      <c r="A1135" s="294" t="s">
        <v>1677</v>
      </c>
      <c r="B1135" s="288">
        <v>5203</v>
      </c>
      <c r="C1135" s="289"/>
      <c r="D1135" s="289"/>
      <c r="E1135" s="286"/>
      <c r="F1135" s="286"/>
    </row>
    <row r="1136" ht="20.1" customHeight="1" spans="1:6">
      <c r="A1136" s="294" t="s">
        <v>1678</v>
      </c>
      <c r="B1136" s="288">
        <v>23721</v>
      </c>
      <c r="C1136" s="289"/>
      <c r="D1136" s="289"/>
      <c r="E1136" s="286"/>
      <c r="F1136" s="286"/>
    </row>
    <row r="1137" ht="20.1" customHeight="1" spans="1:6">
      <c r="A1137" s="294" t="s">
        <v>1679</v>
      </c>
      <c r="B1137" s="288">
        <v>31981</v>
      </c>
      <c r="C1137" s="289">
        <v>43</v>
      </c>
      <c r="D1137" s="289">
        <v>5</v>
      </c>
      <c r="E1137" s="286">
        <f t="shared" si="59"/>
        <v>38</v>
      </c>
      <c r="F1137" s="286">
        <f t="shared" si="60"/>
        <v>7.6</v>
      </c>
    </row>
    <row r="1138" ht="20.1" customHeight="1" spans="1:6">
      <c r="A1138" s="295" t="s">
        <v>1936</v>
      </c>
      <c r="B1138" s="288">
        <v>51533</v>
      </c>
      <c r="C1138" s="289">
        <f>SUM(C1139:C1144)</f>
        <v>0</v>
      </c>
      <c r="D1138" s="289">
        <f>SUM(D1139:D1144)</f>
        <v>0</v>
      </c>
      <c r="E1138" s="286"/>
      <c r="F1138" s="286"/>
    </row>
    <row r="1139" ht="20.1" customHeight="1" spans="1:6">
      <c r="A1139" s="294" t="s">
        <v>1214</v>
      </c>
      <c r="B1139" s="288">
        <v>8251</v>
      </c>
      <c r="C1139" s="289"/>
      <c r="D1139" s="289"/>
      <c r="E1139" s="286"/>
      <c r="F1139" s="286"/>
    </row>
    <row r="1140" ht="20.1" customHeight="1" spans="1:6">
      <c r="A1140" s="294" t="s">
        <v>806</v>
      </c>
      <c r="B1140" s="288">
        <v>2845</v>
      </c>
      <c r="C1140" s="289"/>
      <c r="D1140" s="289"/>
      <c r="E1140" s="286"/>
      <c r="F1140" s="286"/>
    </row>
    <row r="1141" ht="20.1" customHeight="1" spans="1:6">
      <c r="A1141" s="294" t="s">
        <v>807</v>
      </c>
      <c r="B1141" s="288">
        <v>0</v>
      </c>
      <c r="C1141" s="289"/>
      <c r="D1141" s="289"/>
      <c r="E1141" s="286"/>
      <c r="F1141" s="286"/>
    </row>
    <row r="1142" ht="20.1" customHeight="1" spans="1:6">
      <c r="A1142" s="294" t="s">
        <v>1681</v>
      </c>
      <c r="B1142" s="288">
        <v>0</v>
      </c>
      <c r="C1142" s="289"/>
      <c r="D1142" s="289"/>
      <c r="E1142" s="286"/>
      <c r="F1142" s="286"/>
    </row>
    <row r="1143" ht="20.1" customHeight="1" spans="1:6">
      <c r="A1143" s="294" t="s">
        <v>1682</v>
      </c>
      <c r="B1143" s="288">
        <v>0</v>
      </c>
      <c r="C1143" s="289"/>
      <c r="D1143" s="289"/>
      <c r="E1143" s="286"/>
      <c r="F1143" s="286"/>
    </row>
    <row r="1144" ht="20.1" customHeight="1" spans="1:6">
      <c r="A1144" s="294" t="s">
        <v>1683</v>
      </c>
      <c r="B1144" s="288">
        <v>40437</v>
      </c>
      <c r="C1144" s="289"/>
      <c r="D1144" s="289"/>
      <c r="E1144" s="286"/>
      <c r="F1144" s="286"/>
    </row>
    <row r="1145" ht="20.1" customHeight="1" spans="1:6">
      <c r="A1145" s="295" t="s">
        <v>1684</v>
      </c>
      <c r="B1145" s="288">
        <v>627956</v>
      </c>
      <c r="C1145" s="289">
        <f>SUM(C1146:C1151)</f>
        <v>275</v>
      </c>
      <c r="D1145" s="289">
        <f>SUM(D1146:D1151)</f>
        <v>391</v>
      </c>
      <c r="E1145" s="286">
        <f>C1145-D1145</f>
        <v>-116</v>
      </c>
      <c r="F1145" s="286">
        <f>E1145/D1145</f>
        <v>-0.296675191815857</v>
      </c>
    </row>
    <row r="1146" ht="20.1" customHeight="1" spans="1:6">
      <c r="A1146" s="294" t="s">
        <v>1214</v>
      </c>
      <c r="B1146" s="288">
        <v>2641</v>
      </c>
      <c r="C1146" s="289"/>
      <c r="D1146" s="289"/>
      <c r="E1146" s="286"/>
      <c r="F1146" s="286"/>
    </row>
    <row r="1147" ht="20.1" customHeight="1" spans="1:6">
      <c r="A1147" s="294" t="s">
        <v>1640</v>
      </c>
      <c r="B1147" s="288">
        <v>406</v>
      </c>
      <c r="C1147" s="289"/>
      <c r="D1147" s="289"/>
      <c r="E1147" s="286"/>
      <c r="F1147" s="286"/>
    </row>
    <row r="1148" ht="20.1" customHeight="1" spans="1:6">
      <c r="A1148" s="294" t="s">
        <v>807</v>
      </c>
      <c r="B1148" s="288">
        <v>19</v>
      </c>
      <c r="C1148" s="289"/>
      <c r="D1148" s="289"/>
      <c r="E1148" s="286"/>
      <c r="F1148" s="286"/>
    </row>
    <row r="1149" ht="20.1" customHeight="1" spans="1:6">
      <c r="A1149" s="294" t="s">
        <v>1685</v>
      </c>
      <c r="B1149" s="288">
        <v>7862</v>
      </c>
      <c r="C1149" s="289"/>
      <c r="D1149" s="289"/>
      <c r="E1149" s="286"/>
      <c r="F1149" s="286"/>
    </row>
    <row r="1150" ht="20.1" customHeight="1" spans="1:6">
      <c r="A1150" s="294" t="s">
        <v>1686</v>
      </c>
      <c r="B1150" s="288">
        <v>214074</v>
      </c>
      <c r="C1150" s="289">
        <v>125</v>
      </c>
      <c r="D1150" s="289">
        <v>391</v>
      </c>
      <c r="E1150" s="286">
        <f t="shared" ref="E1150:E1185" si="61">C1150-D1150</f>
        <v>-266</v>
      </c>
      <c r="F1150" s="286">
        <f t="shared" ref="F1150:F1153" si="62">E1150/D1150</f>
        <v>-0.680306905370844</v>
      </c>
    </row>
    <row r="1151" ht="20.1" customHeight="1" spans="1:6">
      <c r="A1151" s="294" t="s">
        <v>1687</v>
      </c>
      <c r="B1151" s="288">
        <v>402954</v>
      </c>
      <c r="C1151" s="289">
        <v>150</v>
      </c>
      <c r="D1151" s="289"/>
      <c r="E1151" s="286">
        <f t="shared" si="61"/>
        <v>150</v>
      </c>
      <c r="F1151" s="286" t="e">
        <f t="shared" si="62"/>
        <v>#DIV/0!</v>
      </c>
    </row>
    <row r="1152" ht="20.1" customHeight="1" spans="1:6">
      <c r="A1152" s="295" t="s">
        <v>1688</v>
      </c>
      <c r="B1152" s="288">
        <v>381233</v>
      </c>
      <c r="C1152" s="289">
        <f>SUM(C1154:C1158)</f>
        <v>1850</v>
      </c>
      <c r="D1152" s="289">
        <f>SUM(D1154:D1158)</f>
        <v>1777</v>
      </c>
      <c r="E1152" s="286">
        <f t="shared" si="61"/>
        <v>73</v>
      </c>
      <c r="F1152" s="286">
        <f t="shared" si="62"/>
        <v>0.0410804727068092</v>
      </c>
    </row>
    <row r="1153" ht="20.1" customHeight="1" spans="1:6">
      <c r="A1153" s="294" t="s">
        <v>1689</v>
      </c>
      <c r="B1153" s="288">
        <v>533</v>
      </c>
      <c r="C1153" s="289">
        <v>0.05</v>
      </c>
      <c r="D1153" s="289"/>
      <c r="E1153" s="286">
        <f t="shared" si="61"/>
        <v>0.05</v>
      </c>
      <c r="F1153" s="286" t="e">
        <f t="shared" si="62"/>
        <v>#DIV/0!</v>
      </c>
    </row>
    <row r="1154" ht="20.1" customHeight="1" spans="1:6">
      <c r="A1154" s="294" t="s">
        <v>1690</v>
      </c>
      <c r="B1154" s="288">
        <v>15596</v>
      </c>
      <c r="C1154" s="289"/>
      <c r="D1154" s="289"/>
      <c r="E1154" s="286"/>
      <c r="F1154" s="286"/>
    </row>
    <row r="1155" ht="20.1" customHeight="1" spans="1:6">
      <c r="A1155" s="294" t="s">
        <v>1691</v>
      </c>
      <c r="B1155" s="288">
        <v>151625</v>
      </c>
      <c r="C1155" s="289">
        <v>136</v>
      </c>
      <c r="D1155" s="289">
        <v>205</v>
      </c>
      <c r="E1155" s="286">
        <f t="shared" si="61"/>
        <v>-69</v>
      </c>
      <c r="F1155" s="286">
        <f t="shared" ref="F1155:F1185" si="63">E1155/D1155</f>
        <v>-0.336585365853659</v>
      </c>
    </row>
    <row r="1156" ht="20.1" customHeight="1" spans="1:6">
      <c r="A1156" s="294" t="s">
        <v>1692</v>
      </c>
      <c r="B1156" s="288">
        <v>270</v>
      </c>
      <c r="C1156" s="289"/>
      <c r="D1156" s="289"/>
      <c r="E1156" s="286"/>
      <c r="F1156" s="286"/>
    </row>
    <row r="1157" ht="24.75" spans="1:6">
      <c r="A1157" s="294" t="s">
        <v>1693</v>
      </c>
      <c r="B1157" s="288">
        <v>0</v>
      </c>
      <c r="C1157" s="289">
        <v>0</v>
      </c>
      <c r="D1157" s="289"/>
      <c r="E1157" s="286">
        <f t="shared" si="61"/>
        <v>0</v>
      </c>
      <c r="F1157" s="286" t="e">
        <f t="shared" si="63"/>
        <v>#DIV/0!</v>
      </c>
    </row>
    <row r="1158" ht="20.1" customHeight="1" spans="1:6">
      <c r="A1158" s="294" t="s">
        <v>1694</v>
      </c>
      <c r="B1158" s="288">
        <v>213209</v>
      </c>
      <c r="C1158" s="289">
        <v>1714</v>
      </c>
      <c r="D1158" s="289">
        <v>1572</v>
      </c>
      <c r="E1158" s="286">
        <f t="shared" si="61"/>
        <v>142</v>
      </c>
      <c r="F1158" s="286">
        <f t="shared" si="63"/>
        <v>0.0903307888040712</v>
      </c>
    </row>
    <row r="1159" ht="20.1" customHeight="1" spans="1:6">
      <c r="A1159" s="300" t="s">
        <v>1695</v>
      </c>
      <c r="B1159" s="288">
        <v>444336</v>
      </c>
      <c r="C1159" s="289">
        <f>SUM(C1160+C1170+C1177+C1183)</f>
        <v>535</v>
      </c>
      <c r="D1159" s="289">
        <f>SUM(D1160+D1170+D1177+D1183)</f>
        <v>868</v>
      </c>
      <c r="E1159" s="286">
        <f t="shared" si="61"/>
        <v>-333</v>
      </c>
      <c r="F1159" s="286">
        <f t="shared" si="63"/>
        <v>-0.383640552995392</v>
      </c>
    </row>
    <row r="1160" ht="20.1" customHeight="1" spans="1:6">
      <c r="A1160" s="295" t="s">
        <v>1937</v>
      </c>
      <c r="B1160" s="288">
        <v>180428</v>
      </c>
      <c r="C1160" s="289">
        <f>SUM(C1161:C1169)</f>
        <v>246</v>
      </c>
      <c r="D1160" s="289">
        <f>SUM(D1161:D1169)</f>
        <v>299</v>
      </c>
      <c r="E1160" s="286">
        <f t="shared" si="61"/>
        <v>-53</v>
      </c>
      <c r="F1160" s="286">
        <f t="shared" si="63"/>
        <v>-0.177257525083612</v>
      </c>
    </row>
    <row r="1161" ht="20.1" customHeight="1" spans="1:6">
      <c r="A1161" s="294" t="s">
        <v>1214</v>
      </c>
      <c r="B1161" s="288">
        <v>30425</v>
      </c>
      <c r="C1161" s="289">
        <v>125</v>
      </c>
      <c r="D1161" s="289">
        <v>125</v>
      </c>
      <c r="E1161" s="286">
        <f t="shared" si="61"/>
        <v>0</v>
      </c>
      <c r="F1161" s="286">
        <f t="shared" si="63"/>
        <v>0</v>
      </c>
    </row>
    <row r="1162" ht="20.1" customHeight="1" spans="1:6">
      <c r="A1162" s="294" t="s">
        <v>806</v>
      </c>
      <c r="B1162" s="288">
        <v>7814</v>
      </c>
      <c r="C1162" s="289"/>
      <c r="D1162" s="289">
        <v>14</v>
      </c>
      <c r="E1162" s="286"/>
      <c r="F1162" s="286"/>
    </row>
    <row r="1163" ht="20.1" customHeight="1" spans="1:6">
      <c r="A1163" s="294" t="s">
        <v>807</v>
      </c>
      <c r="B1163" s="288">
        <v>41</v>
      </c>
      <c r="C1163" s="289"/>
      <c r="D1163" s="289"/>
      <c r="E1163" s="286"/>
      <c r="F1163" s="286"/>
    </row>
    <row r="1164" ht="20.1" customHeight="1" spans="1:6">
      <c r="A1164" s="294" t="s">
        <v>1697</v>
      </c>
      <c r="B1164" s="288">
        <v>460</v>
      </c>
      <c r="C1164" s="289"/>
      <c r="D1164" s="289"/>
      <c r="E1164" s="286"/>
      <c r="F1164" s="286"/>
    </row>
    <row r="1165" ht="20.1" customHeight="1" spans="1:6">
      <c r="A1165" s="294" t="s">
        <v>1698</v>
      </c>
      <c r="B1165" s="288">
        <v>610</v>
      </c>
      <c r="C1165" s="289"/>
      <c r="D1165" s="289">
        <v>3</v>
      </c>
      <c r="E1165" s="286"/>
      <c r="F1165" s="286"/>
    </row>
    <row r="1166" ht="20.1" customHeight="1" spans="1:6">
      <c r="A1166" s="294" t="s">
        <v>1699</v>
      </c>
      <c r="B1166" s="288">
        <v>75</v>
      </c>
      <c r="C1166" s="289"/>
      <c r="D1166" s="289"/>
      <c r="E1166" s="286"/>
      <c r="F1166" s="286"/>
    </row>
    <row r="1167" ht="20.1" customHeight="1" spans="1:6">
      <c r="A1167" s="294" t="s">
        <v>1700</v>
      </c>
      <c r="B1167" s="288">
        <v>6950</v>
      </c>
      <c r="C1167" s="289"/>
      <c r="D1167" s="289"/>
      <c r="E1167" s="286"/>
      <c r="F1167" s="286"/>
    </row>
    <row r="1168" ht="20.1" customHeight="1" spans="1:6">
      <c r="A1168" s="294" t="s">
        <v>814</v>
      </c>
      <c r="B1168" s="288">
        <v>604</v>
      </c>
      <c r="C1168" s="289"/>
      <c r="D1168" s="289"/>
      <c r="E1168" s="286"/>
      <c r="F1168" s="286"/>
    </row>
    <row r="1169" ht="20.1" customHeight="1" spans="1:6">
      <c r="A1169" s="294" t="s">
        <v>1701</v>
      </c>
      <c r="B1169" s="288">
        <v>133449</v>
      </c>
      <c r="C1169" s="289">
        <v>121</v>
      </c>
      <c r="D1169" s="289">
        <v>157</v>
      </c>
      <c r="E1169" s="286">
        <f t="shared" si="61"/>
        <v>-36</v>
      </c>
      <c r="F1169" s="286">
        <f t="shared" si="63"/>
        <v>-0.229299363057325</v>
      </c>
    </row>
    <row r="1170" ht="20.1" customHeight="1" spans="1:6">
      <c r="A1170" s="295" t="s">
        <v>1702</v>
      </c>
      <c r="B1170" s="288">
        <v>138321</v>
      </c>
      <c r="C1170" s="289">
        <f>SUM(C1171:C1176)</f>
        <v>30</v>
      </c>
      <c r="D1170" s="289">
        <f>SUM(D1171:D1176)</f>
        <v>460</v>
      </c>
      <c r="E1170" s="286">
        <f t="shared" si="61"/>
        <v>-430</v>
      </c>
      <c r="F1170" s="286">
        <f t="shared" si="63"/>
        <v>-0.934782608695652</v>
      </c>
    </row>
    <row r="1171" ht="20.1" customHeight="1" spans="1:6">
      <c r="A1171" s="294" t="s">
        <v>805</v>
      </c>
      <c r="B1171" s="288">
        <v>14734</v>
      </c>
      <c r="C1171" s="289"/>
      <c r="D1171" s="289">
        <v>95</v>
      </c>
      <c r="E1171" s="286"/>
      <c r="F1171" s="286"/>
    </row>
    <row r="1172" ht="20.1" customHeight="1" spans="1:6">
      <c r="A1172" s="294" t="s">
        <v>806</v>
      </c>
      <c r="B1172" s="288">
        <v>5727</v>
      </c>
      <c r="C1172" s="289"/>
      <c r="D1172" s="289">
        <v>54</v>
      </c>
      <c r="E1172" s="286"/>
      <c r="F1172" s="286"/>
    </row>
    <row r="1173" ht="20.1" customHeight="1" spans="1:6">
      <c r="A1173" s="294" t="s">
        <v>807</v>
      </c>
      <c r="B1173" s="288">
        <v>14</v>
      </c>
      <c r="C1173" s="289">
        <v>0</v>
      </c>
      <c r="D1173" s="289"/>
      <c r="E1173" s="286">
        <f t="shared" si="61"/>
        <v>0</v>
      </c>
      <c r="F1173" s="286" t="e">
        <f t="shared" si="63"/>
        <v>#DIV/0!</v>
      </c>
    </row>
    <row r="1174" ht="20.1" customHeight="1" spans="1:6">
      <c r="A1174" s="294" t="s">
        <v>1703</v>
      </c>
      <c r="B1174" s="288">
        <v>19644</v>
      </c>
      <c r="C1174" s="289">
        <v>7</v>
      </c>
      <c r="D1174" s="289">
        <v>45</v>
      </c>
      <c r="E1174" s="286">
        <f t="shared" si="61"/>
        <v>-38</v>
      </c>
      <c r="F1174" s="286">
        <f t="shared" si="63"/>
        <v>-0.844444444444444</v>
      </c>
    </row>
    <row r="1175" ht="20.1" customHeight="1" spans="1:6">
      <c r="A1175" s="294" t="s">
        <v>1704</v>
      </c>
      <c r="B1175" s="288">
        <v>2742</v>
      </c>
      <c r="C1175" s="289"/>
      <c r="D1175" s="289"/>
      <c r="E1175" s="286"/>
      <c r="F1175" s="286"/>
    </row>
    <row r="1176" ht="20.1" customHeight="1" spans="1:6">
      <c r="A1176" s="294" t="s">
        <v>1705</v>
      </c>
      <c r="B1176" s="288">
        <v>95460</v>
      </c>
      <c r="C1176" s="289">
        <v>23</v>
      </c>
      <c r="D1176" s="289">
        <v>266</v>
      </c>
      <c r="E1176" s="286">
        <f t="shared" si="61"/>
        <v>-243</v>
      </c>
      <c r="F1176" s="286">
        <f t="shared" si="63"/>
        <v>-0.913533834586466</v>
      </c>
    </row>
    <row r="1177" ht="20.1" customHeight="1" spans="1:6">
      <c r="A1177" s="295" t="s">
        <v>1706</v>
      </c>
      <c r="B1177" s="288">
        <v>70263</v>
      </c>
      <c r="C1177" s="289">
        <f>SUM(C1178:C1182)</f>
        <v>78</v>
      </c>
      <c r="D1177" s="289">
        <f>SUM(D1178:D1182)</f>
        <v>91</v>
      </c>
      <c r="E1177" s="286">
        <f t="shared" si="61"/>
        <v>-13</v>
      </c>
      <c r="F1177" s="286">
        <f t="shared" si="63"/>
        <v>-0.142857142857143</v>
      </c>
    </row>
    <row r="1178" ht="20.1" customHeight="1" spans="1:6">
      <c r="A1178" s="294" t="s">
        <v>805</v>
      </c>
      <c r="B1178" s="288">
        <v>791</v>
      </c>
      <c r="C1178" s="289"/>
      <c r="D1178" s="289"/>
      <c r="E1178" s="286"/>
      <c r="F1178" s="286"/>
    </row>
    <row r="1179" ht="20.1" customHeight="1" spans="1:6">
      <c r="A1179" s="294" t="s">
        <v>806</v>
      </c>
      <c r="B1179" s="288">
        <v>962</v>
      </c>
      <c r="C1179" s="289"/>
      <c r="D1179" s="289"/>
      <c r="E1179" s="286"/>
      <c r="F1179" s="286"/>
    </row>
    <row r="1180" ht="20.1" customHeight="1" spans="1:6">
      <c r="A1180" s="294" t="s">
        <v>807</v>
      </c>
      <c r="B1180" s="288">
        <v>22</v>
      </c>
      <c r="C1180" s="289">
        <v>0</v>
      </c>
      <c r="D1180" s="289"/>
      <c r="E1180" s="286">
        <f t="shared" si="61"/>
        <v>0</v>
      </c>
      <c r="F1180" s="286" t="e">
        <f t="shared" si="63"/>
        <v>#DIV/0!</v>
      </c>
    </row>
    <row r="1181" ht="20.1" customHeight="1" spans="1:6">
      <c r="A1181" s="294" t="s">
        <v>1707</v>
      </c>
      <c r="B1181" s="288">
        <v>3</v>
      </c>
      <c r="C1181" s="289">
        <v>0</v>
      </c>
      <c r="D1181" s="289"/>
      <c r="E1181" s="286">
        <f t="shared" si="61"/>
        <v>0</v>
      </c>
      <c r="F1181" s="286" t="e">
        <f t="shared" si="63"/>
        <v>#DIV/0!</v>
      </c>
    </row>
    <row r="1182" ht="20.1" customHeight="1" spans="1:6">
      <c r="A1182" s="294" t="s">
        <v>1708</v>
      </c>
      <c r="B1182" s="288">
        <v>68485</v>
      </c>
      <c r="C1182" s="289">
        <v>78</v>
      </c>
      <c r="D1182" s="289">
        <v>91</v>
      </c>
      <c r="E1182" s="286">
        <f t="shared" si="61"/>
        <v>-13</v>
      </c>
      <c r="F1182" s="286">
        <f t="shared" si="63"/>
        <v>-0.142857142857143</v>
      </c>
    </row>
    <row r="1183" ht="20.1" customHeight="1" spans="1:6">
      <c r="A1183" s="295" t="s">
        <v>1938</v>
      </c>
      <c r="B1183" s="288">
        <v>55324</v>
      </c>
      <c r="C1183" s="289">
        <f>SUM(C1184:C1185)</f>
        <v>181</v>
      </c>
      <c r="D1183" s="289">
        <f>SUM(D1184:D1185)</f>
        <v>18</v>
      </c>
      <c r="E1183" s="286">
        <f t="shared" si="61"/>
        <v>163</v>
      </c>
      <c r="F1183" s="286">
        <f t="shared" si="63"/>
        <v>9.05555555555556</v>
      </c>
    </row>
    <row r="1184" ht="20.1" customHeight="1" spans="1:6">
      <c r="A1184" s="294" t="s">
        <v>1710</v>
      </c>
      <c r="B1184" s="288">
        <v>28290</v>
      </c>
      <c r="C1184" s="289"/>
      <c r="D1184" s="289"/>
      <c r="E1184" s="286"/>
      <c r="F1184" s="286"/>
    </row>
    <row r="1185" ht="20.1" customHeight="1" spans="1:6">
      <c r="A1185" s="294" t="s">
        <v>1711</v>
      </c>
      <c r="B1185" s="288">
        <v>27034</v>
      </c>
      <c r="C1185" s="289">
        <v>181</v>
      </c>
      <c r="D1185" s="289">
        <v>18</v>
      </c>
      <c r="E1185" s="286">
        <f t="shared" si="61"/>
        <v>163</v>
      </c>
      <c r="F1185" s="286">
        <f t="shared" si="63"/>
        <v>9.05555555555556</v>
      </c>
    </row>
    <row r="1186" ht="20.1" customHeight="1" spans="1:6">
      <c r="A1186" s="295" t="s">
        <v>1712</v>
      </c>
      <c r="B1186" s="288">
        <v>57623</v>
      </c>
      <c r="C1186" s="289">
        <f>SUM(C1187+C1194+C1204+C1210+C1213)</f>
        <v>0</v>
      </c>
      <c r="D1186" s="289">
        <f>SUM(D1187+D1194+D1204+D1210+D1213)</f>
        <v>201</v>
      </c>
      <c r="E1186" s="286"/>
      <c r="F1186" s="286"/>
    </row>
    <row r="1187" ht="20.1" customHeight="1" spans="1:6">
      <c r="A1187" s="295" t="s">
        <v>1939</v>
      </c>
      <c r="B1187" s="288">
        <v>4515</v>
      </c>
      <c r="C1187" s="289">
        <f>SUM(C1188:C1193)</f>
        <v>0</v>
      </c>
      <c r="D1187" s="289">
        <f>SUM(D1188:D1193)</f>
        <v>0</v>
      </c>
      <c r="E1187" s="286"/>
      <c r="F1187" s="286"/>
    </row>
    <row r="1188" ht="20.1" customHeight="1" spans="1:6">
      <c r="A1188" s="294" t="s">
        <v>805</v>
      </c>
      <c r="B1188" s="288">
        <v>1467</v>
      </c>
      <c r="C1188" s="289"/>
      <c r="D1188" s="289"/>
      <c r="E1188" s="286"/>
      <c r="F1188" s="286"/>
    </row>
    <row r="1189" ht="20.1" customHeight="1" spans="1:6">
      <c r="A1189" s="294" t="s">
        <v>806</v>
      </c>
      <c r="B1189" s="288">
        <v>2035</v>
      </c>
      <c r="C1189" s="289"/>
      <c r="D1189" s="289"/>
      <c r="E1189" s="286"/>
      <c r="F1189" s="286"/>
    </row>
    <row r="1190" ht="20.1" customHeight="1" spans="1:6">
      <c r="A1190" s="294" t="s">
        <v>807</v>
      </c>
      <c r="B1190" s="288">
        <v>0</v>
      </c>
      <c r="C1190" s="289"/>
      <c r="D1190" s="289"/>
      <c r="E1190" s="286"/>
      <c r="F1190" s="286"/>
    </row>
    <row r="1191" ht="20.1" customHeight="1" spans="1:6">
      <c r="A1191" s="294" t="s">
        <v>1714</v>
      </c>
      <c r="B1191" s="288">
        <v>0</v>
      </c>
      <c r="C1191" s="289"/>
      <c r="D1191" s="289"/>
      <c r="E1191" s="286"/>
      <c r="F1191" s="286"/>
    </row>
    <row r="1192" ht="20.1" customHeight="1" spans="1:6">
      <c r="A1192" s="294" t="s">
        <v>814</v>
      </c>
      <c r="B1192" s="288">
        <v>164</v>
      </c>
      <c r="C1192" s="289"/>
      <c r="D1192" s="289"/>
      <c r="E1192" s="286"/>
      <c r="F1192" s="286"/>
    </row>
    <row r="1193" ht="20.1" customHeight="1" spans="1:6">
      <c r="A1193" s="294" t="s">
        <v>1715</v>
      </c>
      <c r="B1193" s="288">
        <v>849</v>
      </c>
      <c r="C1193" s="289"/>
      <c r="D1193" s="289"/>
      <c r="E1193" s="286"/>
      <c r="F1193" s="286"/>
    </row>
    <row r="1194" ht="20.1" customHeight="1" spans="1:6">
      <c r="A1194" s="295" t="s">
        <v>1716</v>
      </c>
      <c r="B1194" s="288">
        <v>3057</v>
      </c>
      <c r="C1194" s="289">
        <f>SUM(C1203)</f>
        <v>0</v>
      </c>
      <c r="D1194" s="289">
        <f>SUM(D1203)</f>
        <v>0</v>
      </c>
      <c r="E1194" s="286"/>
      <c r="F1194" s="286"/>
    </row>
    <row r="1195" ht="20.1" customHeight="1" spans="1:6">
      <c r="A1195" s="294" t="s">
        <v>1717</v>
      </c>
      <c r="B1195" s="288">
        <v>0</v>
      </c>
      <c r="C1195" s="289"/>
      <c r="D1195" s="289"/>
      <c r="E1195" s="286"/>
      <c r="F1195" s="286"/>
    </row>
    <row r="1196" ht="20.1" customHeight="1" spans="1:6">
      <c r="A1196" s="294" t="s">
        <v>1718</v>
      </c>
      <c r="B1196" s="288">
        <v>0</v>
      </c>
      <c r="C1196" s="289"/>
      <c r="D1196" s="289"/>
      <c r="E1196" s="286"/>
      <c r="F1196" s="286"/>
    </row>
    <row r="1197" ht="20.1" customHeight="1" spans="1:6">
      <c r="A1197" s="294" t="s">
        <v>1719</v>
      </c>
      <c r="B1197" s="288">
        <v>0</v>
      </c>
      <c r="C1197" s="289"/>
      <c r="D1197" s="289"/>
      <c r="E1197" s="286"/>
      <c r="F1197" s="286"/>
    </row>
    <row r="1198" ht="20.1" customHeight="1" spans="1:6">
      <c r="A1198" s="294" t="s">
        <v>1720</v>
      </c>
      <c r="B1198" s="288">
        <v>5</v>
      </c>
      <c r="C1198" s="289"/>
      <c r="D1198" s="289"/>
      <c r="E1198" s="286"/>
      <c r="F1198" s="286"/>
    </row>
    <row r="1199" ht="20.1" customHeight="1" spans="1:6">
      <c r="A1199" s="294" t="s">
        <v>1721</v>
      </c>
      <c r="B1199" s="288">
        <v>11</v>
      </c>
      <c r="C1199" s="289"/>
      <c r="D1199" s="289"/>
      <c r="E1199" s="286"/>
      <c r="F1199" s="286"/>
    </row>
    <row r="1200" ht="20.1" customHeight="1" spans="1:6">
      <c r="A1200" s="294" t="s">
        <v>1722</v>
      </c>
      <c r="B1200" s="288">
        <v>38</v>
      </c>
      <c r="C1200" s="289"/>
      <c r="D1200" s="289"/>
      <c r="E1200" s="286"/>
      <c r="F1200" s="286"/>
    </row>
    <row r="1201" ht="20.1" customHeight="1" spans="1:6">
      <c r="A1201" s="294" t="s">
        <v>1723</v>
      </c>
      <c r="B1201" s="288">
        <v>0</v>
      </c>
      <c r="C1201" s="289"/>
      <c r="D1201" s="289"/>
      <c r="E1201" s="286"/>
      <c r="F1201" s="286"/>
    </row>
    <row r="1202" ht="20.1" customHeight="1" spans="1:6">
      <c r="A1202" s="294" t="s">
        <v>1724</v>
      </c>
      <c r="B1202" s="288">
        <v>0</v>
      </c>
      <c r="C1202" s="289"/>
      <c r="D1202" s="289"/>
      <c r="E1202" s="286"/>
      <c r="F1202" s="286"/>
    </row>
    <row r="1203" ht="20.1" customHeight="1" spans="1:6">
      <c r="A1203" s="294" t="s">
        <v>1725</v>
      </c>
      <c r="B1203" s="288">
        <v>3003</v>
      </c>
      <c r="C1203" s="289"/>
      <c r="D1203" s="289"/>
      <c r="E1203" s="286"/>
      <c r="F1203" s="286"/>
    </row>
    <row r="1204" ht="20.1" customHeight="1" spans="1:6">
      <c r="A1204" s="295" t="s">
        <v>1726</v>
      </c>
      <c r="B1204" s="288">
        <v>10226</v>
      </c>
      <c r="C1204" s="289">
        <f>SUM(C1206:C1209)</f>
        <v>0</v>
      </c>
      <c r="D1204" s="289">
        <f>SUM(D1206:D1209)</f>
        <v>165</v>
      </c>
      <c r="E1204" s="286"/>
      <c r="F1204" s="286"/>
    </row>
    <row r="1205" ht="20.1" customHeight="1" spans="1:6">
      <c r="A1205" s="294" t="s">
        <v>1727</v>
      </c>
      <c r="B1205" s="288">
        <v>0</v>
      </c>
      <c r="C1205" s="289"/>
      <c r="D1205" s="289"/>
      <c r="E1205" s="286"/>
      <c r="F1205" s="286"/>
    </row>
    <row r="1206" ht="20.1" customHeight="1" spans="1:6">
      <c r="A1206" s="294" t="s">
        <v>1728</v>
      </c>
      <c r="B1206" s="288">
        <v>0</v>
      </c>
      <c r="C1206" s="289"/>
      <c r="D1206" s="289"/>
      <c r="E1206" s="286"/>
      <c r="F1206" s="286"/>
    </row>
    <row r="1207" ht="20.1" customHeight="1" spans="1:6">
      <c r="A1207" s="294" t="s">
        <v>1729</v>
      </c>
      <c r="B1207" s="288">
        <v>0</v>
      </c>
      <c r="C1207" s="289"/>
      <c r="D1207" s="289"/>
      <c r="E1207" s="286"/>
      <c r="F1207" s="286"/>
    </row>
    <row r="1208" ht="20.1" customHeight="1" spans="1:6">
      <c r="A1208" s="294" t="s">
        <v>1730</v>
      </c>
      <c r="B1208" s="288">
        <v>0</v>
      </c>
      <c r="C1208" s="289"/>
      <c r="D1208" s="289"/>
      <c r="E1208" s="286"/>
      <c r="F1208" s="286"/>
    </row>
    <row r="1209" ht="20.1" customHeight="1" spans="1:6">
      <c r="A1209" s="294" t="s">
        <v>1731</v>
      </c>
      <c r="B1209" s="288">
        <v>10226</v>
      </c>
      <c r="C1209" s="289"/>
      <c r="D1209" s="289">
        <v>165</v>
      </c>
      <c r="E1209" s="286"/>
      <c r="F1209" s="286"/>
    </row>
    <row r="1210" ht="20.1" customHeight="1" spans="1:6">
      <c r="A1210" s="295" t="s">
        <v>1732</v>
      </c>
      <c r="B1210" s="288">
        <v>8</v>
      </c>
      <c r="C1210" s="289"/>
      <c r="D1210" s="289"/>
      <c r="E1210" s="286"/>
      <c r="F1210" s="286"/>
    </row>
    <row r="1211" ht="20.1" customHeight="1" spans="1:6">
      <c r="A1211" s="294" t="s">
        <v>1733</v>
      </c>
      <c r="B1211" s="288">
        <v>0</v>
      </c>
      <c r="C1211" s="289"/>
      <c r="D1211" s="289"/>
      <c r="E1211" s="286"/>
      <c r="F1211" s="286"/>
    </row>
    <row r="1212" ht="20.1" customHeight="1" spans="1:6">
      <c r="A1212" s="294" t="s">
        <v>1734</v>
      </c>
      <c r="B1212" s="288">
        <v>8</v>
      </c>
      <c r="C1212" s="289"/>
      <c r="D1212" s="289"/>
      <c r="E1212" s="286"/>
      <c r="F1212" s="286"/>
    </row>
    <row r="1213" ht="20.1" customHeight="1" spans="1:6">
      <c r="A1213" s="295" t="s">
        <v>1735</v>
      </c>
      <c r="B1213" s="288">
        <v>39817</v>
      </c>
      <c r="C1213" s="289">
        <f>SUM(C1214)</f>
        <v>0</v>
      </c>
      <c r="D1213" s="289">
        <f>SUM(D1214)</f>
        <v>36</v>
      </c>
      <c r="E1213" s="286"/>
      <c r="F1213" s="286"/>
    </row>
    <row r="1214" ht="20.1" customHeight="1" spans="1:6">
      <c r="A1214" s="294" t="s">
        <v>1736</v>
      </c>
      <c r="B1214" s="288">
        <v>39817</v>
      </c>
      <c r="C1214" s="289"/>
      <c r="D1214" s="289">
        <v>36</v>
      </c>
      <c r="E1214" s="286"/>
      <c r="F1214" s="286"/>
    </row>
    <row r="1215" ht="20.1" customHeight="1" spans="1:6">
      <c r="A1215" s="295" t="s">
        <v>1737</v>
      </c>
      <c r="B1215" s="288">
        <v>37048</v>
      </c>
      <c r="C1215" s="289">
        <f t="shared" ref="C1215:F1215" si="64">SUM(C1216:C1224)</f>
        <v>0</v>
      </c>
      <c r="D1215" s="289">
        <f t="shared" si="64"/>
        <v>0</v>
      </c>
      <c r="E1215" s="289">
        <f t="shared" si="64"/>
        <v>0</v>
      </c>
      <c r="F1215" s="289">
        <f t="shared" si="64"/>
        <v>0</v>
      </c>
    </row>
    <row r="1216" ht="20.1" customHeight="1" spans="1:6">
      <c r="A1216" s="294" t="s">
        <v>1738</v>
      </c>
      <c r="B1216" s="288">
        <v>30</v>
      </c>
      <c r="C1216" s="289"/>
      <c r="D1216" s="289"/>
      <c r="E1216" s="286"/>
      <c r="F1216" s="286"/>
    </row>
    <row r="1217" ht="20.1" customHeight="1" spans="1:6">
      <c r="A1217" s="294" t="s">
        <v>1739</v>
      </c>
      <c r="B1217" s="288">
        <v>0</v>
      </c>
      <c r="C1217" s="289"/>
      <c r="D1217" s="289"/>
      <c r="E1217" s="286"/>
      <c r="F1217" s="286"/>
    </row>
    <row r="1218" ht="20.1" customHeight="1" spans="1:6">
      <c r="A1218" s="294" t="s">
        <v>1740</v>
      </c>
      <c r="B1218" s="288">
        <v>0</v>
      </c>
      <c r="C1218" s="289"/>
      <c r="D1218" s="289"/>
      <c r="E1218" s="286"/>
      <c r="F1218" s="286"/>
    </row>
    <row r="1219" ht="20.1" customHeight="1" spans="1:6">
      <c r="A1219" s="294" t="s">
        <v>1741</v>
      </c>
      <c r="B1219" s="288">
        <v>0</v>
      </c>
      <c r="C1219" s="289"/>
      <c r="D1219" s="289"/>
      <c r="E1219" s="286"/>
      <c r="F1219" s="286"/>
    </row>
    <row r="1220" ht="20.1" customHeight="1" spans="1:6">
      <c r="A1220" s="294" t="s">
        <v>1742</v>
      </c>
      <c r="B1220" s="288">
        <v>0</v>
      </c>
      <c r="C1220" s="289"/>
      <c r="D1220" s="289"/>
      <c r="E1220" s="286"/>
      <c r="F1220" s="286"/>
    </row>
    <row r="1221" ht="20.1" customHeight="1" spans="1:6">
      <c r="A1221" s="294" t="s">
        <v>1466</v>
      </c>
      <c r="B1221" s="288">
        <v>0</v>
      </c>
      <c r="C1221" s="289"/>
      <c r="D1221" s="289"/>
      <c r="E1221" s="286"/>
      <c r="F1221" s="286"/>
    </row>
    <row r="1222" ht="20.1" customHeight="1" spans="1:6">
      <c r="A1222" s="294" t="s">
        <v>1743</v>
      </c>
      <c r="B1222" s="288">
        <v>0</v>
      </c>
      <c r="C1222" s="289"/>
      <c r="D1222" s="289"/>
      <c r="E1222" s="286"/>
      <c r="F1222" s="286"/>
    </row>
    <row r="1223" ht="20.1" customHeight="1" spans="1:6">
      <c r="A1223" s="294" t="s">
        <v>1744</v>
      </c>
      <c r="B1223" s="288">
        <v>0</v>
      </c>
      <c r="C1223" s="289"/>
      <c r="D1223" s="289"/>
      <c r="E1223" s="286"/>
      <c r="F1223" s="286"/>
    </row>
    <row r="1224" ht="20.1" customHeight="1" spans="1:6">
      <c r="A1224" s="294" t="s">
        <v>1745</v>
      </c>
      <c r="B1224" s="288">
        <v>37018</v>
      </c>
      <c r="C1224" s="289"/>
      <c r="D1224" s="289"/>
      <c r="E1224" s="286"/>
      <c r="F1224" s="286"/>
    </row>
    <row r="1225" ht="20.1" customHeight="1" spans="1:6">
      <c r="A1225" s="295" t="s">
        <v>1746</v>
      </c>
      <c r="B1225" s="288">
        <v>657176</v>
      </c>
      <c r="C1225" s="289">
        <f>SUM(C1226+C1247+C1267+C1276+C1289+C1305)</f>
        <v>3924</v>
      </c>
      <c r="D1225" s="289">
        <f>SUM(D1226+D1247+D1267+D1276+D1289+D1305)</f>
        <v>1466</v>
      </c>
      <c r="E1225" s="286">
        <f t="shared" ref="E1225:E1266" si="65">C1225-D1225</f>
        <v>2458</v>
      </c>
      <c r="F1225" s="286">
        <f t="shared" ref="F1225:F1266" si="66">E1225/D1225</f>
        <v>1.67667121418827</v>
      </c>
    </row>
    <row r="1226" ht="20.1" customHeight="1" spans="1:6">
      <c r="A1226" s="295" t="s">
        <v>1747</v>
      </c>
      <c r="B1226" s="288">
        <v>625066</v>
      </c>
      <c r="C1226" s="289">
        <f>SUM(C1227:C1246)</f>
        <v>3882</v>
      </c>
      <c r="D1226" s="289">
        <f>SUM(D1227:D1246)</f>
        <v>1436</v>
      </c>
      <c r="E1226" s="286">
        <f t="shared" si="65"/>
        <v>2446</v>
      </c>
      <c r="F1226" s="286">
        <f t="shared" si="66"/>
        <v>1.7033426183844</v>
      </c>
    </row>
    <row r="1227" ht="20.1" customHeight="1" spans="1:6">
      <c r="A1227" s="294" t="s">
        <v>805</v>
      </c>
      <c r="B1227" s="288">
        <v>109502</v>
      </c>
      <c r="C1227" s="289">
        <v>838</v>
      </c>
      <c r="D1227" s="289">
        <v>632</v>
      </c>
      <c r="E1227" s="286">
        <f t="shared" si="65"/>
        <v>206</v>
      </c>
      <c r="F1227" s="286">
        <f t="shared" si="66"/>
        <v>0.325949367088608</v>
      </c>
    </row>
    <row r="1228" ht="20.1" customHeight="1" spans="1:6">
      <c r="A1228" s="294" t="s">
        <v>806</v>
      </c>
      <c r="B1228" s="288">
        <v>36176</v>
      </c>
      <c r="C1228" s="289">
        <v>636</v>
      </c>
      <c r="D1228" s="289">
        <v>183</v>
      </c>
      <c r="E1228" s="286">
        <f t="shared" si="65"/>
        <v>453</v>
      </c>
      <c r="F1228" s="286">
        <f t="shared" si="66"/>
        <v>2.47540983606557</v>
      </c>
    </row>
    <row r="1229" ht="20.1" customHeight="1" spans="1:6">
      <c r="A1229" s="294" t="s">
        <v>807</v>
      </c>
      <c r="B1229" s="288">
        <v>281</v>
      </c>
      <c r="C1229" s="289"/>
      <c r="D1229" s="289"/>
      <c r="E1229" s="286"/>
      <c r="F1229" s="286"/>
    </row>
    <row r="1230" ht="20.1" customHeight="1" spans="1:6">
      <c r="A1230" s="294" t="s">
        <v>1748</v>
      </c>
      <c r="B1230" s="288">
        <v>2941</v>
      </c>
      <c r="C1230" s="289"/>
      <c r="D1230" s="289">
        <v>76</v>
      </c>
      <c r="E1230" s="286"/>
      <c r="F1230" s="286"/>
    </row>
    <row r="1231" ht="20.1" customHeight="1" spans="1:6">
      <c r="A1231" s="294" t="s">
        <v>1749</v>
      </c>
      <c r="B1231" s="288">
        <v>1656</v>
      </c>
      <c r="C1231" s="289"/>
      <c r="D1231" s="289"/>
      <c r="E1231" s="286"/>
      <c r="F1231" s="286"/>
    </row>
    <row r="1232" ht="20.1" customHeight="1" spans="1:6">
      <c r="A1232" s="294" t="s">
        <v>1750</v>
      </c>
      <c r="B1232" s="288">
        <v>75036</v>
      </c>
      <c r="C1232" s="289"/>
      <c r="D1232" s="289"/>
      <c r="E1232" s="286"/>
      <c r="F1232" s="286"/>
    </row>
    <row r="1233" ht="20.1" customHeight="1" spans="1:6">
      <c r="A1233" s="294" t="s">
        <v>1751</v>
      </c>
      <c r="B1233" s="288">
        <v>258</v>
      </c>
      <c r="C1233" s="289"/>
      <c r="D1233" s="289"/>
      <c r="E1233" s="286"/>
      <c r="F1233" s="286"/>
    </row>
    <row r="1234" ht="20.1" customHeight="1" spans="1:6">
      <c r="A1234" s="294" t="s">
        <v>1752</v>
      </c>
      <c r="B1234" s="288">
        <v>2524</v>
      </c>
      <c r="C1234" s="289"/>
      <c r="D1234" s="289"/>
      <c r="E1234" s="286"/>
      <c r="F1234" s="286"/>
    </row>
    <row r="1235" ht="20.1" customHeight="1" spans="1:6">
      <c r="A1235" s="294" t="s">
        <v>1753</v>
      </c>
      <c r="B1235" s="288">
        <v>1045</v>
      </c>
      <c r="C1235" s="289"/>
      <c r="D1235" s="289"/>
      <c r="E1235" s="286"/>
      <c r="F1235" s="286"/>
    </row>
    <row r="1236" ht="20.1" customHeight="1" spans="1:6">
      <c r="A1236" s="294" t="s">
        <v>1754</v>
      </c>
      <c r="B1236" s="288">
        <v>94820</v>
      </c>
      <c r="C1236" s="289">
        <v>1001</v>
      </c>
      <c r="D1236" s="289">
        <v>29</v>
      </c>
      <c r="E1236" s="286">
        <f t="shared" si="65"/>
        <v>972</v>
      </c>
      <c r="F1236" s="286">
        <f t="shared" si="66"/>
        <v>33.5172413793103</v>
      </c>
    </row>
    <row r="1237" ht="20.1" customHeight="1" spans="1:6">
      <c r="A1237" s="294" t="s">
        <v>1755</v>
      </c>
      <c r="B1237" s="288">
        <v>29278</v>
      </c>
      <c r="C1237" s="289">
        <v>760</v>
      </c>
      <c r="D1237" s="289">
        <v>214</v>
      </c>
      <c r="E1237" s="286">
        <f t="shared" si="65"/>
        <v>546</v>
      </c>
      <c r="F1237" s="286">
        <f t="shared" si="66"/>
        <v>2.55140186915888</v>
      </c>
    </row>
    <row r="1238" ht="20.1" customHeight="1" spans="1:6">
      <c r="A1238" s="294" t="s">
        <v>1756</v>
      </c>
      <c r="B1238" s="288">
        <v>28827</v>
      </c>
      <c r="C1238" s="289"/>
      <c r="D1238" s="289"/>
      <c r="E1238" s="286"/>
      <c r="F1238" s="286"/>
    </row>
    <row r="1239" ht="20.1" customHeight="1" spans="1:6">
      <c r="A1239" s="294" t="s">
        <v>1757</v>
      </c>
      <c r="B1239" s="288">
        <v>1443</v>
      </c>
      <c r="C1239" s="289"/>
      <c r="D1239" s="289"/>
      <c r="E1239" s="286"/>
      <c r="F1239" s="286"/>
    </row>
    <row r="1240" ht="20.1" customHeight="1" spans="1:6">
      <c r="A1240" s="294" t="s">
        <v>1758</v>
      </c>
      <c r="B1240" s="288">
        <v>1844</v>
      </c>
      <c r="C1240" s="289"/>
      <c r="D1240" s="289"/>
      <c r="E1240" s="286"/>
      <c r="F1240" s="286"/>
    </row>
    <row r="1241" ht="20.1" customHeight="1" spans="1:6">
      <c r="A1241" s="294" t="s">
        <v>1759</v>
      </c>
      <c r="B1241" s="288">
        <v>1237</v>
      </c>
      <c r="C1241" s="289"/>
      <c r="D1241" s="289"/>
      <c r="E1241" s="286"/>
      <c r="F1241" s="286"/>
    </row>
    <row r="1242" ht="20.1" customHeight="1" spans="1:6">
      <c r="A1242" s="294" t="s">
        <v>1760</v>
      </c>
      <c r="B1242" s="288">
        <v>0</v>
      </c>
      <c r="C1242" s="289">
        <v>0</v>
      </c>
      <c r="D1242" s="289"/>
      <c r="E1242" s="286">
        <f t="shared" si="65"/>
        <v>0</v>
      </c>
      <c r="F1242" s="286" t="e">
        <f t="shared" si="66"/>
        <v>#DIV/0!</v>
      </c>
    </row>
    <row r="1243" ht="20.1" customHeight="1" spans="1:6">
      <c r="A1243" s="294" t="s">
        <v>1761</v>
      </c>
      <c r="B1243" s="288">
        <v>0</v>
      </c>
      <c r="C1243" s="289">
        <v>0</v>
      </c>
      <c r="D1243" s="289"/>
      <c r="E1243" s="286">
        <f t="shared" si="65"/>
        <v>0</v>
      </c>
      <c r="F1243" s="286" t="e">
        <f t="shared" si="66"/>
        <v>#DIV/0!</v>
      </c>
    </row>
    <row r="1244" ht="20.1" customHeight="1" spans="1:6">
      <c r="A1244" s="294" t="s">
        <v>1762</v>
      </c>
      <c r="B1244" s="288">
        <v>108810</v>
      </c>
      <c r="C1244" s="289">
        <v>609</v>
      </c>
      <c r="D1244" s="289">
        <v>302</v>
      </c>
      <c r="E1244" s="286">
        <f t="shared" si="65"/>
        <v>307</v>
      </c>
      <c r="F1244" s="286">
        <f t="shared" si="66"/>
        <v>1.01655629139073</v>
      </c>
    </row>
    <row r="1245" ht="20.1" customHeight="1" spans="1:6">
      <c r="A1245" s="294" t="s">
        <v>814</v>
      </c>
      <c r="B1245" s="288">
        <v>69836</v>
      </c>
      <c r="C1245" s="289"/>
      <c r="D1245" s="289"/>
      <c r="E1245" s="286"/>
      <c r="F1245" s="286"/>
    </row>
    <row r="1246" ht="20.1" customHeight="1" spans="1:6">
      <c r="A1246" s="294" t="s">
        <v>1763</v>
      </c>
      <c r="B1246" s="288">
        <v>59552</v>
      </c>
      <c r="C1246" s="289">
        <v>38</v>
      </c>
      <c r="D1246" s="289"/>
      <c r="E1246" s="286">
        <f t="shared" si="65"/>
        <v>38</v>
      </c>
      <c r="F1246" s="286" t="e">
        <f t="shared" si="66"/>
        <v>#DIV/0!</v>
      </c>
    </row>
    <row r="1247" ht="20.1" customHeight="1" spans="1:6">
      <c r="A1247" s="295" t="s">
        <v>1764</v>
      </c>
      <c r="B1247" s="288">
        <v>0</v>
      </c>
      <c r="C1247" s="289">
        <v>0</v>
      </c>
      <c r="D1247" s="289"/>
      <c r="E1247" s="286">
        <f t="shared" si="65"/>
        <v>0</v>
      </c>
      <c r="F1247" s="286" t="e">
        <f t="shared" si="66"/>
        <v>#DIV/0!</v>
      </c>
    </row>
    <row r="1248" ht="20.1" customHeight="1" spans="1:6">
      <c r="A1248" s="294" t="s">
        <v>805</v>
      </c>
      <c r="B1248" s="288">
        <v>0</v>
      </c>
      <c r="C1248" s="289">
        <v>0</v>
      </c>
      <c r="D1248" s="289"/>
      <c r="E1248" s="286">
        <f t="shared" si="65"/>
        <v>0</v>
      </c>
      <c r="F1248" s="286" t="e">
        <f t="shared" si="66"/>
        <v>#DIV/0!</v>
      </c>
    </row>
    <row r="1249" ht="20.1" customHeight="1" spans="1:6">
      <c r="A1249" s="294" t="s">
        <v>806</v>
      </c>
      <c r="B1249" s="288">
        <v>0</v>
      </c>
      <c r="C1249" s="289">
        <v>0</v>
      </c>
      <c r="D1249" s="289"/>
      <c r="E1249" s="286">
        <f t="shared" si="65"/>
        <v>0</v>
      </c>
      <c r="F1249" s="286" t="e">
        <f t="shared" si="66"/>
        <v>#DIV/0!</v>
      </c>
    </row>
    <row r="1250" ht="20.1" customHeight="1" spans="1:6">
      <c r="A1250" s="294" t="s">
        <v>807</v>
      </c>
      <c r="B1250" s="288">
        <v>0</v>
      </c>
      <c r="C1250" s="289">
        <v>0</v>
      </c>
      <c r="D1250" s="289"/>
      <c r="E1250" s="286">
        <f t="shared" si="65"/>
        <v>0</v>
      </c>
      <c r="F1250" s="286" t="e">
        <f t="shared" si="66"/>
        <v>#DIV/0!</v>
      </c>
    </row>
    <row r="1251" ht="20.1" customHeight="1" spans="1:6">
      <c r="A1251" s="294" t="s">
        <v>1765</v>
      </c>
      <c r="B1251" s="288">
        <v>0</v>
      </c>
      <c r="C1251" s="289">
        <v>0</v>
      </c>
      <c r="D1251" s="289"/>
      <c r="E1251" s="286">
        <f t="shared" si="65"/>
        <v>0</v>
      </c>
      <c r="F1251" s="286" t="e">
        <f t="shared" si="66"/>
        <v>#DIV/0!</v>
      </c>
    </row>
    <row r="1252" ht="20.1" customHeight="1" spans="1:6">
      <c r="A1252" s="294" t="s">
        <v>1766</v>
      </c>
      <c r="B1252" s="288">
        <v>0</v>
      </c>
      <c r="C1252" s="289">
        <v>0</v>
      </c>
      <c r="D1252" s="289"/>
      <c r="E1252" s="286">
        <f t="shared" si="65"/>
        <v>0</v>
      </c>
      <c r="F1252" s="286" t="e">
        <f t="shared" si="66"/>
        <v>#DIV/0!</v>
      </c>
    </row>
    <row r="1253" ht="20.1" customHeight="1" spans="1:6">
      <c r="A1253" s="294" t="s">
        <v>1767</v>
      </c>
      <c r="B1253" s="288">
        <v>0</v>
      </c>
      <c r="C1253" s="289">
        <v>0</v>
      </c>
      <c r="D1253" s="289"/>
      <c r="E1253" s="286">
        <f t="shared" si="65"/>
        <v>0</v>
      </c>
      <c r="F1253" s="286" t="e">
        <f t="shared" si="66"/>
        <v>#DIV/0!</v>
      </c>
    </row>
    <row r="1254" ht="20.1" customHeight="1" spans="1:6">
      <c r="A1254" s="294" t="s">
        <v>1768</v>
      </c>
      <c r="B1254" s="288">
        <v>0</v>
      </c>
      <c r="C1254" s="289">
        <v>0</v>
      </c>
      <c r="D1254" s="289"/>
      <c r="E1254" s="286">
        <f t="shared" si="65"/>
        <v>0</v>
      </c>
      <c r="F1254" s="286" t="e">
        <f t="shared" si="66"/>
        <v>#DIV/0!</v>
      </c>
    </row>
    <row r="1255" ht="20.1" customHeight="1" spans="1:6">
      <c r="A1255" s="294" t="s">
        <v>1769</v>
      </c>
      <c r="B1255" s="288">
        <v>0</v>
      </c>
      <c r="C1255" s="289">
        <v>0</v>
      </c>
      <c r="D1255" s="289"/>
      <c r="E1255" s="286">
        <f t="shared" si="65"/>
        <v>0</v>
      </c>
      <c r="F1255" s="286" t="e">
        <f t="shared" si="66"/>
        <v>#DIV/0!</v>
      </c>
    </row>
    <row r="1256" ht="20.1" customHeight="1" spans="1:6">
      <c r="A1256" s="294" t="s">
        <v>1770</v>
      </c>
      <c r="B1256" s="288">
        <v>0</v>
      </c>
      <c r="C1256" s="289">
        <v>0</v>
      </c>
      <c r="D1256" s="289"/>
      <c r="E1256" s="286">
        <f t="shared" si="65"/>
        <v>0</v>
      </c>
      <c r="F1256" s="286" t="e">
        <f t="shared" si="66"/>
        <v>#DIV/0!</v>
      </c>
    </row>
    <row r="1257" ht="20.1" customHeight="1" spans="1:6">
      <c r="A1257" s="294" t="s">
        <v>1771</v>
      </c>
      <c r="B1257" s="288">
        <v>0</v>
      </c>
      <c r="C1257" s="289">
        <v>0</v>
      </c>
      <c r="D1257" s="289"/>
      <c r="E1257" s="286">
        <f t="shared" si="65"/>
        <v>0</v>
      </c>
      <c r="F1257" s="286" t="e">
        <f t="shared" si="66"/>
        <v>#DIV/0!</v>
      </c>
    </row>
    <row r="1258" ht="20.1" customHeight="1" spans="1:6">
      <c r="A1258" s="294" t="s">
        <v>1772</v>
      </c>
      <c r="B1258" s="288">
        <v>0</v>
      </c>
      <c r="C1258" s="289">
        <v>0</v>
      </c>
      <c r="D1258" s="289"/>
      <c r="E1258" s="286">
        <f t="shared" si="65"/>
        <v>0</v>
      </c>
      <c r="F1258" s="286" t="e">
        <f t="shared" si="66"/>
        <v>#DIV/0!</v>
      </c>
    </row>
    <row r="1259" ht="20.1" customHeight="1" spans="1:6">
      <c r="A1259" s="294" t="s">
        <v>1773</v>
      </c>
      <c r="B1259" s="288">
        <v>0</v>
      </c>
      <c r="C1259" s="289">
        <v>0</v>
      </c>
      <c r="D1259" s="289"/>
      <c r="E1259" s="286">
        <f t="shared" si="65"/>
        <v>0</v>
      </c>
      <c r="F1259" s="286" t="e">
        <f t="shared" si="66"/>
        <v>#DIV/0!</v>
      </c>
    </row>
    <row r="1260" ht="20.1" customHeight="1" spans="1:6">
      <c r="A1260" s="294" t="s">
        <v>1774</v>
      </c>
      <c r="B1260" s="288">
        <v>0</v>
      </c>
      <c r="C1260" s="289">
        <v>0</v>
      </c>
      <c r="D1260" s="289"/>
      <c r="E1260" s="286">
        <f t="shared" si="65"/>
        <v>0</v>
      </c>
      <c r="F1260" s="286" t="e">
        <f t="shared" si="66"/>
        <v>#DIV/0!</v>
      </c>
    </row>
    <row r="1261" ht="20.1" customHeight="1" spans="1:6">
      <c r="A1261" s="294" t="s">
        <v>1775</v>
      </c>
      <c r="B1261" s="288">
        <v>0</v>
      </c>
      <c r="C1261" s="289">
        <v>0</v>
      </c>
      <c r="D1261" s="289"/>
      <c r="E1261" s="286">
        <f t="shared" si="65"/>
        <v>0</v>
      </c>
      <c r="F1261" s="286" t="e">
        <f t="shared" si="66"/>
        <v>#DIV/0!</v>
      </c>
    </row>
    <row r="1262" ht="20.1" customHeight="1" spans="1:6">
      <c r="A1262" s="294" t="s">
        <v>1776</v>
      </c>
      <c r="B1262" s="288">
        <v>0</v>
      </c>
      <c r="C1262" s="289">
        <v>0</v>
      </c>
      <c r="D1262" s="289"/>
      <c r="E1262" s="286">
        <f t="shared" si="65"/>
        <v>0</v>
      </c>
      <c r="F1262" s="286" t="e">
        <f t="shared" si="66"/>
        <v>#DIV/0!</v>
      </c>
    </row>
    <row r="1263" ht="20.1" customHeight="1" spans="1:6">
      <c r="A1263" s="294" t="s">
        <v>1777</v>
      </c>
      <c r="B1263" s="288">
        <v>0</v>
      </c>
      <c r="C1263" s="289">
        <v>0</v>
      </c>
      <c r="D1263" s="289"/>
      <c r="E1263" s="286">
        <f t="shared" si="65"/>
        <v>0</v>
      </c>
      <c r="F1263" s="286" t="e">
        <f t="shared" si="66"/>
        <v>#DIV/0!</v>
      </c>
    </row>
    <row r="1264" ht="20.1" customHeight="1" spans="1:6">
      <c r="A1264" s="294" t="s">
        <v>1778</v>
      </c>
      <c r="B1264" s="288">
        <v>0</v>
      </c>
      <c r="C1264" s="289">
        <v>0</v>
      </c>
      <c r="D1264" s="289"/>
      <c r="E1264" s="286">
        <f t="shared" si="65"/>
        <v>0</v>
      </c>
      <c r="F1264" s="286" t="e">
        <f t="shared" si="66"/>
        <v>#DIV/0!</v>
      </c>
    </row>
    <row r="1265" ht="20.1" customHeight="1" spans="1:6">
      <c r="A1265" s="294" t="s">
        <v>814</v>
      </c>
      <c r="B1265" s="288">
        <v>0</v>
      </c>
      <c r="C1265" s="289">
        <v>0</v>
      </c>
      <c r="D1265" s="289"/>
      <c r="E1265" s="286">
        <f t="shared" si="65"/>
        <v>0</v>
      </c>
      <c r="F1265" s="286" t="e">
        <f t="shared" si="66"/>
        <v>#DIV/0!</v>
      </c>
    </row>
    <row r="1266" ht="20.1" customHeight="1" spans="1:6">
      <c r="A1266" s="294" t="s">
        <v>1779</v>
      </c>
      <c r="B1266" s="288">
        <v>0</v>
      </c>
      <c r="C1266" s="289">
        <v>0</v>
      </c>
      <c r="D1266" s="289"/>
      <c r="E1266" s="286">
        <f t="shared" si="65"/>
        <v>0</v>
      </c>
      <c r="F1266" s="286" t="e">
        <f t="shared" si="66"/>
        <v>#DIV/0!</v>
      </c>
    </row>
    <row r="1267" ht="20.1" customHeight="1" spans="1:6">
      <c r="A1267" s="295" t="s">
        <v>1780</v>
      </c>
      <c r="B1267" s="288">
        <v>2094</v>
      </c>
      <c r="C1267" s="289">
        <f>SUM(C1268:C1275)</f>
        <v>0</v>
      </c>
      <c r="D1267" s="289">
        <f>SUM(D1268:D1275)</f>
        <v>0</v>
      </c>
      <c r="E1267" s="286"/>
      <c r="F1267" s="286"/>
    </row>
    <row r="1268" ht="20.1" customHeight="1" spans="1:6">
      <c r="A1268" s="294" t="s">
        <v>805</v>
      </c>
      <c r="B1268" s="288">
        <v>57</v>
      </c>
      <c r="C1268" s="289"/>
      <c r="D1268" s="289"/>
      <c r="E1268" s="286"/>
      <c r="F1268" s="286"/>
    </row>
    <row r="1269" ht="20.1" customHeight="1" spans="1:6">
      <c r="A1269" s="294" t="s">
        <v>806</v>
      </c>
      <c r="B1269" s="288">
        <v>280</v>
      </c>
      <c r="C1269" s="289"/>
      <c r="D1269" s="289"/>
      <c r="E1269" s="286"/>
      <c r="F1269" s="286"/>
    </row>
    <row r="1270" ht="20.1" customHeight="1" spans="1:6">
      <c r="A1270" s="294" t="s">
        <v>807</v>
      </c>
      <c r="B1270" s="288">
        <v>0</v>
      </c>
      <c r="C1270" s="289"/>
      <c r="D1270" s="289"/>
      <c r="E1270" s="286"/>
      <c r="F1270" s="286"/>
    </row>
    <row r="1271" ht="20.1" customHeight="1" spans="1:6">
      <c r="A1271" s="294" t="s">
        <v>1781</v>
      </c>
      <c r="B1271" s="288">
        <v>1678</v>
      </c>
      <c r="C1271" s="289"/>
      <c r="D1271" s="289"/>
      <c r="E1271" s="286"/>
      <c r="F1271" s="286"/>
    </row>
    <row r="1272" ht="20.1" customHeight="1" spans="1:6">
      <c r="A1272" s="294" t="s">
        <v>1782</v>
      </c>
      <c r="B1272" s="288">
        <v>10</v>
      </c>
      <c r="C1272" s="289"/>
      <c r="D1272" s="289"/>
      <c r="E1272" s="286"/>
      <c r="F1272" s="286"/>
    </row>
    <row r="1273" ht="20.1" customHeight="1" spans="1:6">
      <c r="A1273" s="294" t="s">
        <v>1783</v>
      </c>
      <c r="B1273" s="288">
        <v>0</v>
      </c>
      <c r="C1273" s="289"/>
      <c r="D1273" s="289"/>
      <c r="E1273" s="286"/>
      <c r="F1273" s="286"/>
    </row>
    <row r="1274" ht="20.1" customHeight="1" spans="1:6">
      <c r="A1274" s="294" t="s">
        <v>814</v>
      </c>
      <c r="B1274" s="288">
        <v>0</v>
      </c>
      <c r="C1274" s="289"/>
      <c r="D1274" s="289"/>
      <c r="E1274" s="286"/>
      <c r="F1274" s="286"/>
    </row>
    <row r="1275" ht="20.1" customHeight="1" spans="1:6">
      <c r="A1275" s="294" t="s">
        <v>1784</v>
      </c>
      <c r="B1275" s="288">
        <v>69</v>
      </c>
      <c r="C1275" s="289"/>
      <c r="D1275" s="289"/>
      <c r="E1275" s="286"/>
      <c r="F1275" s="286"/>
    </row>
    <row r="1276" ht="20.1" customHeight="1" spans="1:6">
      <c r="A1276" s="295" t="s">
        <v>1940</v>
      </c>
      <c r="B1276" s="288">
        <v>2935</v>
      </c>
      <c r="C1276" s="289">
        <f>SUM(C1277:C1288)</f>
        <v>0</v>
      </c>
      <c r="D1276" s="289">
        <f>SUM(D1277:D1288)</f>
        <v>2</v>
      </c>
      <c r="E1276" s="286"/>
      <c r="F1276" s="286"/>
    </row>
    <row r="1277" ht="20.1" customHeight="1" spans="1:6">
      <c r="A1277" s="294" t="s">
        <v>1214</v>
      </c>
      <c r="B1277" s="288">
        <v>1048</v>
      </c>
      <c r="C1277" s="289"/>
      <c r="D1277" s="289"/>
      <c r="E1277" s="286"/>
      <c r="F1277" s="286"/>
    </row>
    <row r="1278" ht="20.1" customHeight="1" spans="1:6">
      <c r="A1278" s="294" t="s">
        <v>1640</v>
      </c>
      <c r="B1278" s="288">
        <v>247</v>
      </c>
      <c r="C1278" s="289"/>
      <c r="D1278" s="289"/>
      <c r="E1278" s="286"/>
      <c r="F1278" s="286"/>
    </row>
    <row r="1279" ht="20.1" customHeight="1" spans="1:6">
      <c r="A1279" s="294" t="s">
        <v>807</v>
      </c>
      <c r="B1279" s="288">
        <v>0</v>
      </c>
      <c r="C1279" s="289"/>
      <c r="D1279" s="289"/>
      <c r="E1279" s="286"/>
      <c r="F1279" s="286"/>
    </row>
    <row r="1280" ht="20.1" customHeight="1" spans="1:6">
      <c r="A1280" s="294" t="s">
        <v>1786</v>
      </c>
      <c r="B1280" s="288">
        <v>1141</v>
      </c>
      <c r="C1280" s="289"/>
      <c r="D1280" s="289">
        <v>2</v>
      </c>
      <c r="E1280" s="286"/>
      <c r="F1280" s="286"/>
    </row>
    <row r="1281" ht="20.1" customHeight="1" spans="1:6">
      <c r="A1281" s="294" t="s">
        <v>1787</v>
      </c>
      <c r="B1281" s="288">
        <v>43</v>
      </c>
      <c r="C1281" s="289"/>
      <c r="D1281" s="289"/>
      <c r="E1281" s="286"/>
      <c r="F1281" s="286"/>
    </row>
    <row r="1282" ht="20.1" customHeight="1" spans="1:6">
      <c r="A1282" s="294" t="s">
        <v>1788</v>
      </c>
      <c r="B1282" s="288">
        <v>67</v>
      </c>
      <c r="C1282" s="289"/>
      <c r="D1282" s="289"/>
      <c r="E1282" s="286"/>
      <c r="F1282" s="286"/>
    </row>
    <row r="1283" ht="20.1" customHeight="1" spans="1:6">
      <c r="A1283" s="294" t="s">
        <v>1789</v>
      </c>
      <c r="B1283" s="288">
        <v>38</v>
      </c>
      <c r="C1283" s="289"/>
      <c r="D1283" s="289"/>
      <c r="E1283" s="286"/>
      <c r="F1283" s="286"/>
    </row>
    <row r="1284" ht="20.1" customHeight="1" spans="1:6">
      <c r="A1284" s="294" t="s">
        <v>1790</v>
      </c>
      <c r="B1284" s="288">
        <v>94</v>
      </c>
      <c r="C1284" s="289"/>
      <c r="D1284" s="289"/>
      <c r="E1284" s="286"/>
      <c r="F1284" s="286"/>
    </row>
    <row r="1285" ht="20.1" customHeight="1" spans="1:6">
      <c r="A1285" s="294" t="s">
        <v>1791</v>
      </c>
      <c r="B1285" s="288">
        <v>6</v>
      </c>
      <c r="C1285" s="289"/>
      <c r="D1285" s="289"/>
      <c r="E1285" s="286"/>
      <c r="F1285" s="286"/>
    </row>
    <row r="1286" ht="20.1" customHeight="1" spans="1:6">
      <c r="A1286" s="294" t="s">
        <v>1792</v>
      </c>
      <c r="B1286" s="288">
        <v>41</v>
      </c>
      <c r="C1286" s="289"/>
      <c r="D1286" s="289"/>
      <c r="E1286" s="286"/>
      <c r="F1286" s="286"/>
    </row>
    <row r="1287" ht="20.1" customHeight="1" spans="1:6">
      <c r="A1287" s="294" t="s">
        <v>1793</v>
      </c>
      <c r="B1287" s="288">
        <v>0</v>
      </c>
      <c r="C1287" s="289"/>
      <c r="D1287" s="289"/>
      <c r="E1287" s="286"/>
      <c r="F1287" s="286"/>
    </row>
    <row r="1288" ht="20.1" customHeight="1" spans="1:6">
      <c r="A1288" s="294" t="s">
        <v>1794</v>
      </c>
      <c r="B1288" s="288">
        <v>210</v>
      </c>
      <c r="C1288" s="289"/>
      <c r="D1288" s="289"/>
      <c r="E1288" s="286"/>
      <c r="F1288" s="286"/>
    </row>
    <row r="1289" ht="20.1" customHeight="1" spans="1:6">
      <c r="A1289" s="295" t="s">
        <v>1795</v>
      </c>
      <c r="B1289" s="288">
        <v>17429</v>
      </c>
      <c r="C1289" s="289">
        <f>SUM(C1290:C1304)</f>
        <v>42</v>
      </c>
      <c r="D1289" s="289">
        <f>SUM(D1290:D1304)</f>
        <v>28</v>
      </c>
      <c r="E1289" s="286">
        <f t="shared" ref="E1289:E1339" si="67">C1289-D1289</f>
        <v>14</v>
      </c>
      <c r="F1289" s="286">
        <f t="shared" ref="F1289:F1339" si="68">E1289/D1289</f>
        <v>0.5</v>
      </c>
    </row>
    <row r="1290" ht="20.1" customHeight="1" spans="1:6">
      <c r="A1290" s="294" t="s">
        <v>805</v>
      </c>
      <c r="B1290" s="288">
        <v>2018</v>
      </c>
      <c r="C1290" s="289"/>
      <c r="D1290" s="289"/>
      <c r="E1290" s="286"/>
      <c r="F1290" s="286"/>
    </row>
    <row r="1291" ht="20.1" customHeight="1" spans="1:6">
      <c r="A1291" s="294" t="s">
        <v>806</v>
      </c>
      <c r="B1291" s="288">
        <v>1995</v>
      </c>
      <c r="C1291" s="289"/>
      <c r="D1291" s="289">
        <v>16</v>
      </c>
      <c r="E1291" s="286"/>
      <c r="F1291" s="286"/>
    </row>
    <row r="1292" ht="20.1" customHeight="1" spans="1:6">
      <c r="A1292" s="294" t="s">
        <v>807</v>
      </c>
      <c r="B1292" s="288">
        <v>20</v>
      </c>
      <c r="C1292" s="289">
        <v>0</v>
      </c>
      <c r="D1292" s="289"/>
      <c r="E1292" s="286">
        <f t="shared" si="67"/>
        <v>0</v>
      </c>
      <c r="F1292" s="286" t="e">
        <f t="shared" si="68"/>
        <v>#DIV/0!</v>
      </c>
    </row>
    <row r="1293" ht="20.1" customHeight="1" spans="1:6">
      <c r="A1293" s="294" t="s">
        <v>1796</v>
      </c>
      <c r="B1293" s="288">
        <v>194</v>
      </c>
      <c r="C1293" s="289">
        <v>16</v>
      </c>
      <c r="D1293" s="289"/>
      <c r="E1293" s="286">
        <f t="shared" si="67"/>
        <v>16</v>
      </c>
      <c r="F1293" s="286" t="e">
        <f t="shared" si="68"/>
        <v>#DIV/0!</v>
      </c>
    </row>
    <row r="1294" ht="20.1" customHeight="1" spans="1:6">
      <c r="A1294" s="294" t="s">
        <v>1797</v>
      </c>
      <c r="B1294" s="288">
        <v>0</v>
      </c>
      <c r="C1294" s="289">
        <v>0</v>
      </c>
      <c r="D1294" s="289"/>
      <c r="E1294" s="286">
        <f t="shared" si="67"/>
        <v>0</v>
      </c>
      <c r="F1294" s="286" t="e">
        <f t="shared" si="68"/>
        <v>#DIV/0!</v>
      </c>
    </row>
    <row r="1295" ht="20.1" customHeight="1" spans="1:6">
      <c r="A1295" s="294" t="s">
        <v>1798</v>
      </c>
      <c r="B1295" s="288">
        <v>134</v>
      </c>
      <c r="C1295" s="289"/>
      <c r="D1295" s="289"/>
      <c r="E1295" s="286"/>
      <c r="F1295" s="286"/>
    </row>
    <row r="1296" ht="20.1" customHeight="1" spans="1:6">
      <c r="A1296" s="294" t="s">
        <v>1799</v>
      </c>
      <c r="B1296" s="288">
        <v>0</v>
      </c>
      <c r="C1296" s="289"/>
      <c r="D1296" s="289"/>
      <c r="E1296" s="286"/>
      <c r="F1296" s="286"/>
    </row>
    <row r="1297" ht="20.1" customHeight="1" spans="1:6">
      <c r="A1297" s="294" t="s">
        <v>1800</v>
      </c>
      <c r="B1297" s="288">
        <v>477</v>
      </c>
      <c r="C1297" s="289"/>
      <c r="D1297" s="289"/>
      <c r="E1297" s="286"/>
      <c r="F1297" s="286"/>
    </row>
    <row r="1298" ht="20.1" customHeight="1" spans="1:6">
      <c r="A1298" s="294" t="s">
        <v>1801</v>
      </c>
      <c r="B1298" s="288">
        <v>5212</v>
      </c>
      <c r="C1298" s="289"/>
      <c r="D1298" s="289">
        <v>10</v>
      </c>
      <c r="E1298" s="286"/>
      <c r="F1298" s="286"/>
    </row>
    <row r="1299" ht="20.1" customHeight="1" spans="1:6">
      <c r="A1299" s="294" t="s">
        <v>1802</v>
      </c>
      <c r="B1299" s="288">
        <v>2238</v>
      </c>
      <c r="C1299" s="289"/>
      <c r="D1299" s="289">
        <v>2</v>
      </c>
      <c r="E1299" s="286"/>
      <c r="F1299" s="286"/>
    </row>
    <row r="1300" ht="20.1" customHeight="1" spans="1:6">
      <c r="A1300" s="294" t="s">
        <v>1803</v>
      </c>
      <c r="B1300" s="288">
        <v>1085</v>
      </c>
      <c r="C1300" s="289">
        <v>24</v>
      </c>
      <c r="D1300" s="289"/>
      <c r="E1300" s="286">
        <f t="shared" si="67"/>
        <v>24</v>
      </c>
      <c r="F1300" s="286" t="e">
        <f t="shared" si="68"/>
        <v>#DIV/0!</v>
      </c>
    </row>
    <row r="1301" ht="20.1" customHeight="1" spans="1:6">
      <c r="A1301" s="294" t="s">
        <v>1804</v>
      </c>
      <c r="B1301" s="288">
        <v>0</v>
      </c>
      <c r="C1301" s="289">
        <v>0</v>
      </c>
      <c r="D1301" s="289"/>
      <c r="E1301" s="286">
        <f t="shared" si="67"/>
        <v>0</v>
      </c>
      <c r="F1301" s="286" t="e">
        <f t="shared" si="68"/>
        <v>#DIV/0!</v>
      </c>
    </row>
    <row r="1302" ht="20.1" customHeight="1" spans="1:6">
      <c r="A1302" s="294" t="s">
        <v>1805</v>
      </c>
      <c r="B1302" s="288">
        <v>2</v>
      </c>
      <c r="C1302" s="289">
        <v>0</v>
      </c>
      <c r="D1302" s="289"/>
      <c r="E1302" s="286">
        <f t="shared" si="67"/>
        <v>0</v>
      </c>
      <c r="F1302" s="286" t="e">
        <f t="shared" si="68"/>
        <v>#DIV/0!</v>
      </c>
    </row>
    <row r="1303" ht="20.1" customHeight="1" spans="1:6">
      <c r="A1303" s="294" t="s">
        <v>1806</v>
      </c>
      <c r="B1303" s="288">
        <v>0</v>
      </c>
      <c r="C1303" s="289">
        <v>0</v>
      </c>
      <c r="D1303" s="289"/>
      <c r="E1303" s="286">
        <f t="shared" si="67"/>
        <v>0</v>
      </c>
      <c r="F1303" s="286" t="e">
        <f t="shared" si="68"/>
        <v>#DIV/0!</v>
      </c>
    </row>
    <row r="1304" ht="20.1" customHeight="1" spans="1:6">
      <c r="A1304" s="294" t="s">
        <v>1807</v>
      </c>
      <c r="B1304" s="288">
        <v>4054</v>
      </c>
      <c r="C1304" s="289">
        <v>2</v>
      </c>
      <c r="D1304" s="289"/>
      <c r="E1304" s="286">
        <f t="shared" si="67"/>
        <v>2</v>
      </c>
      <c r="F1304" s="286" t="e">
        <f t="shared" si="68"/>
        <v>#DIV/0!</v>
      </c>
    </row>
    <row r="1305" ht="20.1" customHeight="1" spans="1:6">
      <c r="A1305" s="295" t="s">
        <v>1941</v>
      </c>
      <c r="B1305" s="288">
        <v>9652</v>
      </c>
      <c r="C1305" s="289"/>
      <c r="D1305" s="289"/>
      <c r="E1305" s="286"/>
      <c r="F1305" s="286"/>
    </row>
    <row r="1306" ht="20.1" customHeight="1" spans="1:6">
      <c r="A1306" s="295" t="s">
        <v>1809</v>
      </c>
      <c r="B1306" s="288">
        <v>2081256</v>
      </c>
      <c r="C1306" s="289">
        <f>SUM(C1307+C1316+C1320)</f>
        <v>11809</v>
      </c>
      <c r="D1306" s="289">
        <f>SUM(D1307+D1316+D1320)</f>
        <v>3869</v>
      </c>
      <c r="E1306" s="286">
        <f t="shared" si="67"/>
        <v>7940</v>
      </c>
      <c r="F1306" s="286">
        <f t="shared" si="68"/>
        <v>2.05220987335229</v>
      </c>
    </row>
    <row r="1307" ht="20.1" customHeight="1" spans="1:6">
      <c r="A1307" s="295" t="s">
        <v>1942</v>
      </c>
      <c r="B1307" s="288">
        <v>1818107</v>
      </c>
      <c r="C1307" s="289">
        <f>SUM(C1308:C1315)</f>
        <v>10954</v>
      </c>
      <c r="D1307" s="289">
        <f>SUM(D1308:D1315)</f>
        <v>2991</v>
      </c>
      <c r="E1307" s="286">
        <f t="shared" si="67"/>
        <v>7963</v>
      </c>
      <c r="F1307" s="286">
        <f t="shared" si="68"/>
        <v>2.66232029421598</v>
      </c>
    </row>
    <row r="1308" ht="20.1" customHeight="1" spans="1:6">
      <c r="A1308" s="294" t="s">
        <v>1811</v>
      </c>
      <c r="B1308" s="288">
        <v>100720</v>
      </c>
      <c r="C1308" s="289"/>
      <c r="D1308" s="289">
        <v>24</v>
      </c>
      <c r="E1308" s="286"/>
      <c r="F1308" s="286"/>
    </row>
    <row r="1309" ht="20.1" customHeight="1" spans="1:6">
      <c r="A1309" s="294" t="s">
        <v>1812</v>
      </c>
      <c r="B1309" s="288">
        <v>8515</v>
      </c>
      <c r="C1309" s="289"/>
      <c r="D1309" s="289"/>
      <c r="E1309" s="286"/>
      <c r="F1309" s="286"/>
    </row>
    <row r="1310" ht="20.1" customHeight="1" spans="1:6">
      <c r="A1310" s="294" t="s">
        <v>1813</v>
      </c>
      <c r="B1310" s="288">
        <v>393695</v>
      </c>
      <c r="C1310" s="289">
        <v>3434</v>
      </c>
      <c r="D1310" s="289">
        <v>542</v>
      </c>
      <c r="E1310" s="286">
        <f t="shared" si="67"/>
        <v>2892</v>
      </c>
      <c r="F1310" s="286">
        <f t="shared" si="68"/>
        <v>5.33579335793358</v>
      </c>
    </row>
    <row r="1311" ht="20.1" customHeight="1" spans="1:6">
      <c r="A1311" s="294" t="s">
        <v>1814</v>
      </c>
      <c r="B1311" s="288">
        <v>0</v>
      </c>
      <c r="C1311" s="289">
        <v>0</v>
      </c>
      <c r="D1311" s="289"/>
      <c r="E1311" s="286">
        <f t="shared" si="67"/>
        <v>0</v>
      </c>
      <c r="F1311" s="286" t="e">
        <f t="shared" si="68"/>
        <v>#DIV/0!</v>
      </c>
    </row>
    <row r="1312" ht="20.1" customHeight="1" spans="1:6">
      <c r="A1312" s="294" t="s">
        <v>1815</v>
      </c>
      <c r="B1312" s="288">
        <v>139575</v>
      </c>
      <c r="C1312" s="289">
        <v>2148</v>
      </c>
      <c r="D1312" s="289">
        <v>460</v>
      </c>
      <c r="E1312" s="286">
        <f t="shared" si="67"/>
        <v>1688</v>
      </c>
      <c r="F1312" s="286">
        <f t="shared" si="68"/>
        <v>3.6695652173913</v>
      </c>
    </row>
    <row r="1313" ht="20.1" customHeight="1" spans="1:6">
      <c r="A1313" s="294" t="s">
        <v>1816</v>
      </c>
      <c r="B1313" s="288">
        <v>714818</v>
      </c>
      <c r="C1313" s="289">
        <v>3059</v>
      </c>
      <c r="D1313" s="289">
        <v>1465</v>
      </c>
      <c r="E1313" s="286">
        <f t="shared" si="67"/>
        <v>1594</v>
      </c>
      <c r="F1313" s="286">
        <f t="shared" si="68"/>
        <v>1.08805460750853</v>
      </c>
    </row>
    <row r="1314" ht="20.1" customHeight="1" spans="1:6">
      <c r="A1314" s="294" t="s">
        <v>1817</v>
      </c>
      <c r="B1314" s="288">
        <v>38003</v>
      </c>
      <c r="C1314" s="289">
        <v>199</v>
      </c>
      <c r="D1314" s="289"/>
      <c r="E1314" s="286">
        <f t="shared" si="67"/>
        <v>199</v>
      </c>
      <c r="F1314" s="286" t="e">
        <f t="shared" si="68"/>
        <v>#DIV/0!</v>
      </c>
    </row>
    <row r="1315" ht="20.1" customHeight="1" spans="1:6">
      <c r="A1315" s="294" t="s">
        <v>1818</v>
      </c>
      <c r="B1315" s="288">
        <v>422781</v>
      </c>
      <c r="C1315" s="289">
        <v>2114</v>
      </c>
      <c r="D1315" s="289">
        <v>500</v>
      </c>
      <c r="E1315" s="286">
        <f t="shared" si="67"/>
        <v>1614</v>
      </c>
      <c r="F1315" s="286">
        <f t="shared" si="68"/>
        <v>3.228</v>
      </c>
    </row>
    <row r="1316" ht="20.1" customHeight="1" spans="1:6">
      <c r="A1316" s="295" t="s">
        <v>1819</v>
      </c>
      <c r="B1316" s="288">
        <v>230897</v>
      </c>
      <c r="C1316" s="289">
        <f>SUM(C1317:C1319)</f>
        <v>855</v>
      </c>
      <c r="D1316" s="289">
        <f>SUM(D1317:D1319)</f>
        <v>617</v>
      </c>
      <c r="E1316" s="286">
        <f t="shared" si="67"/>
        <v>238</v>
      </c>
      <c r="F1316" s="286">
        <f t="shared" si="68"/>
        <v>0.385737439222042</v>
      </c>
    </row>
    <row r="1317" ht="20.1" customHeight="1" spans="1:6">
      <c r="A1317" s="294" t="s">
        <v>1820</v>
      </c>
      <c r="B1317" s="288">
        <v>223382</v>
      </c>
      <c r="C1317" s="289">
        <v>676</v>
      </c>
      <c r="D1317" s="289">
        <v>559</v>
      </c>
      <c r="E1317" s="286">
        <f t="shared" si="67"/>
        <v>117</v>
      </c>
      <c r="F1317" s="286">
        <f t="shared" si="68"/>
        <v>0.209302325581395</v>
      </c>
    </row>
    <row r="1318" ht="20.1" customHeight="1" spans="1:6">
      <c r="A1318" s="294" t="s">
        <v>1821</v>
      </c>
      <c r="B1318" s="288">
        <v>15</v>
      </c>
      <c r="C1318" s="289">
        <v>0</v>
      </c>
      <c r="D1318" s="289"/>
      <c r="E1318" s="286">
        <f t="shared" si="67"/>
        <v>0</v>
      </c>
      <c r="F1318" s="286" t="e">
        <f t="shared" si="68"/>
        <v>#DIV/0!</v>
      </c>
    </row>
    <row r="1319" ht="20.1" customHeight="1" spans="1:6">
      <c r="A1319" s="294" t="s">
        <v>1822</v>
      </c>
      <c r="B1319" s="288">
        <v>7500</v>
      </c>
      <c r="C1319" s="289">
        <v>179</v>
      </c>
      <c r="D1319" s="289">
        <v>58</v>
      </c>
      <c r="E1319" s="286">
        <f t="shared" si="67"/>
        <v>121</v>
      </c>
      <c r="F1319" s="286">
        <f t="shared" si="68"/>
        <v>2.08620689655172</v>
      </c>
    </row>
    <row r="1320" ht="20.1" customHeight="1" spans="1:6">
      <c r="A1320" s="295" t="s">
        <v>1823</v>
      </c>
      <c r="B1320" s="288">
        <v>32252</v>
      </c>
      <c r="C1320" s="289">
        <f>SUM(C1321:C1322)</f>
        <v>0</v>
      </c>
      <c r="D1320" s="289">
        <f>SUM(D1321:D1322)</f>
        <v>261</v>
      </c>
      <c r="E1320" s="286"/>
      <c r="F1320" s="286"/>
    </row>
    <row r="1321" ht="20.1" customHeight="1" spans="1:6">
      <c r="A1321" s="294" t="s">
        <v>1824</v>
      </c>
      <c r="B1321" s="288">
        <v>2472</v>
      </c>
      <c r="C1321" s="289"/>
      <c r="D1321" s="289"/>
      <c r="E1321" s="286"/>
      <c r="F1321" s="286"/>
    </row>
    <row r="1322" ht="20.1" customHeight="1" spans="1:6">
      <c r="A1322" s="294" t="s">
        <v>1825</v>
      </c>
      <c r="B1322" s="288">
        <v>29780</v>
      </c>
      <c r="C1322" s="289"/>
      <c r="D1322" s="289">
        <v>261</v>
      </c>
      <c r="E1322" s="286"/>
      <c r="F1322" s="286"/>
    </row>
    <row r="1323" ht="20.1" customHeight="1" spans="1:6">
      <c r="A1323" s="295" t="s">
        <v>1826</v>
      </c>
      <c r="B1323" s="288">
        <v>359745</v>
      </c>
      <c r="C1323" s="289">
        <f>SUM(C1324+C1339+C1353+C1359+C1365)</f>
        <v>1080</v>
      </c>
      <c r="D1323" s="289">
        <f>SUM(D1324+D1339+D1353+D1359+D1365)</f>
        <v>505</v>
      </c>
      <c r="E1323" s="286">
        <f t="shared" si="67"/>
        <v>575</v>
      </c>
      <c r="F1323" s="286">
        <f t="shared" si="68"/>
        <v>1.13861386138614</v>
      </c>
    </row>
    <row r="1324" ht="20.1" customHeight="1" spans="1:6">
      <c r="A1324" s="295" t="s">
        <v>1827</v>
      </c>
      <c r="B1324" s="288">
        <v>325121</v>
      </c>
      <c r="C1324" s="289">
        <f>SUM(C1325:C1338)</f>
        <v>460</v>
      </c>
      <c r="D1324" s="289">
        <f>SUM(D1325:D1338)</f>
        <v>454</v>
      </c>
      <c r="E1324" s="286">
        <f t="shared" si="67"/>
        <v>6</v>
      </c>
      <c r="F1324" s="286">
        <f t="shared" si="68"/>
        <v>0.013215859030837</v>
      </c>
    </row>
    <row r="1325" ht="20.1" customHeight="1" spans="1:6">
      <c r="A1325" s="294" t="s">
        <v>805</v>
      </c>
      <c r="B1325" s="288">
        <v>32529</v>
      </c>
      <c r="C1325" s="289">
        <v>106</v>
      </c>
      <c r="D1325" s="289">
        <v>101</v>
      </c>
      <c r="E1325" s="286">
        <f t="shared" si="67"/>
        <v>5</v>
      </c>
      <c r="F1325" s="286">
        <f t="shared" si="68"/>
        <v>0.0495049504950495</v>
      </c>
    </row>
    <row r="1326" ht="20.1" customHeight="1" spans="1:6">
      <c r="A1326" s="294" t="s">
        <v>806</v>
      </c>
      <c r="B1326" s="288">
        <v>4584</v>
      </c>
      <c r="C1326" s="289">
        <v>43</v>
      </c>
      <c r="D1326" s="289">
        <v>98</v>
      </c>
      <c r="E1326" s="286">
        <f t="shared" si="67"/>
        <v>-55</v>
      </c>
      <c r="F1326" s="286">
        <f t="shared" si="68"/>
        <v>-0.561224489795918</v>
      </c>
    </row>
    <row r="1327" ht="20.1" customHeight="1" spans="1:6">
      <c r="A1327" s="294" t="s">
        <v>807</v>
      </c>
      <c r="B1327" s="288">
        <v>0</v>
      </c>
      <c r="C1327" s="289">
        <v>0</v>
      </c>
      <c r="D1327" s="289"/>
      <c r="E1327" s="286">
        <f t="shared" si="67"/>
        <v>0</v>
      </c>
      <c r="F1327" s="286" t="e">
        <f t="shared" si="68"/>
        <v>#DIV/0!</v>
      </c>
    </row>
    <row r="1328" ht="20.1" customHeight="1" spans="1:6">
      <c r="A1328" s="294" t="s">
        <v>1828</v>
      </c>
      <c r="B1328" s="288">
        <v>0</v>
      </c>
      <c r="C1328" s="289">
        <v>0</v>
      </c>
      <c r="D1328" s="289"/>
      <c r="E1328" s="286">
        <f t="shared" si="67"/>
        <v>0</v>
      </c>
      <c r="F1328" s="286" t="e">
        <f t="shared" si="68"/>
        <v>#DIV/0!</v>
      </c>
    </row>
    <row r="1329" ht="20.1" customHeight="1" spans="1:6">
      <c r="A1329" s="294" t="s">
        <v>1829</v>
      </c>
      <c r="B1329" s="288">
        <v>109</v>
      </c>
      <c r="C1329" s="289"/>
      <c r="D1329" s="289"/>
      <c r="E1329" s="286"/>
      <c r="F1329" s="286"/>
    </row>
    <row r="1330" ht="20.1" customHeight="1" spans="1:6">
      <c r="A1330" s="294" t="s">
        <v>1830</v>
      </c>
      <c r="B1330" s="288">
        <v>593</v>
      </c>
      <c r="C1330" s="289"/>
      <c r="D1330" s="289"/>
      <c r="E1330" s="286"/>
      <c r="F1330" s="286"/>
    </row>
    <row r="1331" ht="20.1" customHeight="1" spans="1:6">
      <c r="A1331" s="294" t="s">
        <v>1831</v>
      </c>
      <c r="B1331" s="288">
        <v>45</v>
      </c>
      <c r="C1331" s="289"/>
      <c r="D1331" s="289"/>
      <c r="E1331" s="286"/>
      <c r="F1331" s="286"/>
    </row>
    <row r="1332" ht="20.1" customHeight="1" spans="1:6">
      <c r="A1332" s="294" t="s">
        <v>1832</v>
      </c>
      <c r="B1332" s="288">
        <v>385</v>
      </c>
      <c r="C1332" s="289"/>
      <c r="D1332" s="289"/>
      <c r="E1332" s="286"/>
      <c r="F1332" s="286"/>
    </row>
    <row r="1333" ht="20.1" customHeight="1" spans="1:6">
      <c r="A1333" s="294" t="s">
        <v>1833</v>
      </c>
      <c r="B1333" s="288">
        <v>100</v>
      </c>
      <c r="C1333" s="289"/>
      <c r="D1333" s="289"/>
      <c r="E1333" s="286"/>
      <c r="F1333" s="286"/>
    </row>
    <row r="1334" ht="20.1" customHeight="1" spans="1:6">
      <c r="A1334" s="294" t="s">
        <v>1834</v>
      </c>
      <c r="B1334" s="288">
        <v>32</v>
      </c>
      <c r="C1334" s="289">
        <v>0</v>
      </c>
      <c r="D1334" s="289"/>
      <c r="E1334" s="286">
        <f t="shared" si="67"/>
        <v>0</v>
      </c>
      <c r="F1334" s="286" t="e">
        <f t="shared" si="68"/>
        <v>#DIV/0!</v>
      </c>
    </row>
    <row r="1335" ht="20.1" customHeight="1" spans="1:6">
      <c r="A1335" s="294" t="s">
        <v>1835</v>
      </c>
      <c r="B1335" s="288">
        <v>130513</v>
      </c>
      <c r="C1335" s="289">
        <v>212</v>
      </c>
      <c r="D1335" s="289">
        <v>236</v>
      </c>
      <c r="E1335" s="286">
        <f t="shared" si="67"/>
        <v>-24</v>
      </c>
      <c r="F1335" s="286">
        <f t="shared" si="68"/>
        <v>-0.101694915254237</v>
      </c>
    </row>
    <row r="1336" ht="20.1" customHeight="1" spans="1:6">
      <c r="A1336" s="294" t="s">
        <v>1836</v>
      </c>
      <c r="B1336" s="288">
        <v>43</v>
      </c>
      <c r="C1336" s="289"/>
      <c r="D1336" s="289"/>
      <c r="E1336" s="286"/>
      <c r="F1336" s="286"/>
    </row>
    <row r="1337" ht="20.1" customHeight="1" spans="1:6">
      <c r="A1337" s="294" t="s">
        <v>1837</v>
      </c>
      <c r="B1337" s="288">
        <v>366</v>
      </c>
      <c r="C1337" s="289"/>
      <c r="D1337" s="289"/>
      <c r="E1337" s="286"/>
      <c r="F1337" s="286"/>
    </row>
    <row r="1338" ht="20.1" customHeight="1" spans="1:6">
      <c r="A1338" s="294" t="s">
        <v>1838</v>
      </c>
      <c r="B1338" s="288">
        <v>155822</v>
      </c>
      <c r="C1338" s="289">
        <v>99</v>
      </c>
      <c r="D1338" s="289">
        <v>19</v>
      </c>
      <c r="E1338" s="286">
        <f t="shared" si="67"/>
        <v>80</v>
      </c>
      <c r="F1338" s="286">
        <f t="shared" si="68"/>
        <v>4.21052631578947</v>
      </c>
    </row>
    <row r="1339" ht="20.1" customHeight="1" spans="1:6">
      <c r="A1339" s="295" t="s">
        <v>1943</v>
      </c>
      <c r="B1339" s="288">
        <v>4302</v>
      </c>
      <c r="C1339" s="289">
        <f>SUM(C1340:C1352)</f>
        <v>150</v>
      </c>
      <c r="D1339" s="289">
        <f>SUM(D1340:D1352)</f>
        <v>0</v>
      </c>
      <c r="E1339" s="286">
        <f t="shared" si="67"/>
        <v>150</v>
      </c>
      <c r="F1339" s="286" t="e">
        <f t="shared" si="68"/>
        <v>#DIV/0!</v>
      </c>
    </row>
    <row r="1340" ht="20.1" customHeight="1" spans="1:6">
      <c r="A1340" s="294" t="s">
        <v>1214</v>
      </c>
      <c r="B1340" s="288">
        <v>3645</v>
      </c>
      <c r="C1340" s="289"/>
      <c r="D1340" s="289"/>
      <c r="E1340" s="286"/>
      <c r="F1340" s="286"/>
    </row>
    <row r="1341" ht="20.1" customHeight="1" spans="1:6">
      <c r="A1341" s="294" t="s">
        <v>806</v>
      </c>
      <c r="B1341" s="288">
        <v>201</v>
      </c>
      <c r="C1341" s="289"/>
      <c r="D1341" s="289"/>
      <c r="E1341" s="286"/>
      <c r="F1341" s="286"/>
    </row>
    <row r="1342" ht="20.1" customHeight="1" spans="1:6">
      <c r="A1342" s="294" t="s">
        <v>807</v>
      </c>
      <c r="B1342" s="288">
        <v>0</v>
      </c>
      <c r="C1342" s="289"/>
      <c r="D1342" s="289"/>
      <c r="E1342" s="286"/>
      <c r="F1342" s="286"/>
    </row>
    <row r="1343" ht="20.1" customHeight="1" spans="1:6">
      <c r="A1343" s="294" t="s">
        <v>1840</v>
      </c>
      <c r="B1343" s="288">
        <v>0</v>
      </c>
      <c r="C1343" s="289"/>
      <c r="D1343" s="289"/>
      <c r="E1343" s="286"/>
      <c r="F1343" s="286"/>
    </row>
    <row r="1344" ht="20.1" customHeight="1" spans="1:6">
      <c r="A1344" s="294" t="s">
        <v>1841</v>
      </c>
      <c r="B1344" s="288">
        <v>0</v>
      </c>
      <c r="C1344" s="289"/>
      <c r="D1344" s="289"/>
      <c r="E1344" s="286"/>
      <c r="F1344" s="286"/>
    </row>
    <row r="1345" ht="20.1" customHeight="1" spans="1:6">
      <c r="A1345" s="294" t="s">
        <v>1842</v>
      </c>
      <c r="B1345" s="288">
        <v>0</v>
      </c>
      <c r="C1345" s="289"/>
      <c r="D1345" s="289"/>
      <c r="E1345" s="286"/>
      <c r="F1345" s="286"/>
    </row>
    <row r="1346" ht="20.1" customHeight="1" spans="1:6">
      <c r="A1346" s="294" t="s">
        <v>1843</v>
      </c>
      <c r="B1346" s="288">
        <v>70</v>
      </c>
      <c r="C1346" s="289"/>
      <c r="D1346" s="289"/>
      <c r="E1346" s="286"/>
      <c r="F1346" s="286"/>
    </row>
    <row r="1347" ht="20.1" customHeight="1" spans="1:6">
      <c r="A1347" s="294" t="s">
        <v>1844</v>
      </c>
      <c r="B1347" s="288">
        <v>0</v>
      </c>
      <c r="C1347" s="289">
        <v>0</v>
      </c>
      <c r="D1347" s="289"/>
      <c r="E1347" s="286">
        <f t="shared" ref="E1347:E1350" si="69">C1347-D1347</f>
        <v>0</v>
      </c>
      <c r="F1347" s="286" t="e">
        <f t="shared" ref="F1347:F1350" si="70">E1347/D1347</f>
        <v>#DIV/0!</v>
      </c>
    </row>
    <row r="1348" ht="20.1" customHeight="1" spans="1:6">
      <c r="A1348" s="294" t="s">
        <v>1845</v>
      </c>
      <c r="B1348" s="288">
        <v>0</v>
      </c>
      <c r="C1348" s="289">
        <v>0</v>
      </c>
      <c r="D1348" s="289"/>
      <c r="E1348" s="286">
        <f t="shared" si="69"/>
        <v>0</v>
      </c>
      <c r="F1348" s="286"/>
    </row>
    <row r="1349" ht="20.1" customHeight="1" spans="1:6">
      <c r="A1349" s="294" t="s">
        <v>1846</v>
      </c>
      <c r="B1349" s="288">
        <v>60</v>
      </c>
      <c r="C1349" s="289">
        <v>150</v>
      </c>
      <c r="D1349" s="289"/>
      <c r="E1349" s="286">
        <f t="shared" si="69"/>
        <v>150</v>
      </c>
      <c r="F1349" s="286" t="e">
        <f t="shared" si="70"/>
        <v>#DIV/0!</v>
      </c>
    </row>
    <row r="1350" ht="20.1" customHeight="1" spans="1:6">
      <c r="A1350" s="294" t="s">
        <v>1847</v>
      </c>
      <c r="B1350" s="288">
        <v>5</v>
      </c>
      <c r="C1350" s="289">
        <v>0</v>
      </c>
      <c r="D1350" s="289"/>
      <c r="E1350" s="286">
        <f t="shared" si="69"/>
        <v>0</v>
      </c>
      <c r="F1350" s="286" t="e">
        <f t="shared" si="70"/>
        <v>#DIV/0!</v>
      </c>
    </row>
    <row r="1351" ht="20.1" customHeight="1" spans="1:6">
      <c r="A1351" s="294" t="s">
        <v>814</v>
      </c>
      <c r="B1351" s="288">
        <v>153</v>
      </c>
      <c r="C1351" s="289"/>
      <c r="D1351" s="289"/>
      <c r="E1351" s="286"/>
      <c r="F1351" s="286"/>
    </row>
    <row r="1352" ht="20.1" customHeight="1" spans="1:6">
      <c r="A1352" s="294" t="s">
        <v>1848</v>
      </c>
      <c r="B1352" s="288">
        <v>168</v>
      </c>
      <c r="C1352" s="289"/>
      <c r="D1352" s="289"/>
      <c r="E1352" s="286"/>
      <c r="F1352" s="286"/>
    </row>
    <row r="1353" ht="20.1" customHeight="1" spans="1:6">
      <c r="A1353" s="295" t="s">
        <v>1849</v>
      </c>
      <c r="B1353" s="288">
        <v>200</v>
      </c>
      <c r="C1353" s="289">
        <f>SUM(C1354:C1358)</f>
        <v>0</v>
      </c>
      <c r="D1353" s="289">
        <f>SUM(D1354:D1358)</f>
        <v>0</v>
      </c>
      <c r="E1353" s="286"/>
      <c r="F1353" s="286"/>
    </row>
    <row r="1354" ht="20.1" customHeight="1" spans="1:6">
      <c r="A1354" s="294" t="s">
        <v>1850</v>
      </c>
      <c r="B1354" s="288">
        <v>0</v>
      </c>
      <c r="C1354" s="289"/>
      <c r="D1354" s="289"/>
      <c r="E1354" s="286"/>
      <c r="F1354" s="286"/>
    </row>
    <row r="1355" ht="20.1" customHeight="1" spans="1:6">
      <c r="A1355" s="294" t="s">
        <v>1851</v>
      </c>
      <c r="B1355" s="288">
        <v>0</v>
      </c>
      <c r="C1355" s="289"/>
      <c r="D1355" s="289"/>
      <c r="E1355" s="286"/>
      <c r="F1355" s="286"/>
    </row>
    <row r="1356" ht="20.1" customHeight="1" spans="1:6">
      <c r="A1356" s="294" t="s">
        <v>1852</v>
      </c>
      <c r="B1356" s="288">
        <v>0</v>
      </c>
      <c r="C1356" s="289"/>
      <c r="D1356" s="289"/>
      <c r="E1356" s="286"/>
      <c r="F1356" s="286"/>
    </row>
    <row r="1357" ht="20.1" customHeight="1" spans="1:6">
      <c r="A1357" s="294" t="s">
        <v>1853</v>
      </c>
      <c r="B1357" s="288">
        <v>0</v>
      </c>
      <c r="C1357" s="289"/>
      <c r="D1357" s="289"/>
      <c r="E1357" s="286"/>
      <c r="F1357" s="286"/>
    </row>
    <row r="1358" ht="20.1" customHeight="1" spans="1:6">
      <c r="A1358" s="294" t="s">
        <v>1854</v>
      </c>
      <c r="B1358" s="288">
        <v>200</v>
      </c>
      <c r="C1358" s="289"/>
      <c r="D1358" s="289"/>
      <c r="E1358" s="286"/>
      <c r="F1358" s="286"/>
    </row>
    <row r="1359" ht="20.1" customHeight="1" spans="1:6">
      <c r="A1359" s="295" t="s">
        <v>1855</v>
      </c>
      <c r="B1359" s="288">
        <v>24851</v>
      </c>
      <c r="C1359" s="289">
        <f>SUM(C1360:C1364)</f>
        <v>470</v>
      </c>
      <c r="D1359" s="289">
        <f>SUM(D1360:D1364)</f>
        <v>51</v>
      </c>
      <c r="E1359" s="286">
        <f t="shared" ref="E1359:E1364" si="71">C1359-D1359</f>
        <v>419</v>
      </c>
      <c r="F1359" s="286">
        <f t="shared" ref="F1359:F1364" si="72">E1359/D1359</f>
        <v>8.2156862745098</v>
      </c>
    </row>
    <row r="1360" ht="20.1" customHeight="1" spans="1:6">
      <c r="A1360" s="294" t="s">
        <v>1856</v>
      </c>
      <c r="B1360" s="288">
        <v>2283</v>
      </c>
      <c r="C1360" s="289"/>
      <c r="D1360" s="289"/>
      <c r="E1360" s="286"/>
      <c r="F1360" s="286"/>
    </row>
    <row r="1361" ht="20.1" customHeight="1" spans="1:6">
      <c r="A1361" s="294" t="s">
        <v>1857</v>
      </c>
      <c r="B1361" s="288">
        <v>835</v>
      </c>
      <c r="C1361" s="289"/>
      <c r="D1361" s="289"/>
      <c r="E1361" s="286"/>
      <c r="F1361" s="286"/>
    </row>
    <row r="1362" ht="20.1" customHeight="1" spans="1:6">
      <c r="A1362" s="294" t="s">
        <v>1858</v>
      </c>
      <c r="B1362" s="288">
        <v>19553</v>
      </c>
      <c r="C1362" s="289">
        <v>238</v>
      </c>
      <c r="D1362" s="289">
        <v>51</v>
      </c>
      <c r="E1362" s="286">
        <f t="shared" si="71"/>
        <v>187</v>
      </c>
      <c r="F1362" s="286">
        <f t="shared" si="72"/>
        <v>3.66666666666667</v>
      </c>
    </row>
    <row r="1363" ht="20.1" customHeight="1" spans="1:6">
      <c r="A1363" s="294" t="s">
        <v>1859</v>
      </c>
      <c r="B1363" s="288">
        <v>194</v>
      </c>
      <c r="C1363" s="289"/>
      <c r="D1363" s="289"/>
      <c r="E1363" s="286"/>
      <c r="F1363" s="286"/>
    </row>
    <row r="1364" ht="20.1" customHeight="1" spans="1:6">
      <c r="A1364" s="294" t="s">
        <v>1860</v>
      </c>
      <c r="B1364" s="288">
        <v>1986</v>
      </c>
      <c r="C1364" s="289">
        <v>232</v>
      </c>
      <c r="D1364" s="289"/>
      <c r="E1364" s="286">
        <f t="shared" si="71"/>
        <v>232</v>
      </c>
      <c r="F1364" s="286" t="e">
        <f t="shared" si="72"/>
        <v>#DIV/0!</v>
      </c>
    </row>
    <row r="1365" ht="20.1" customHeight="1" spans="1:6">
      <c r="A1365" s="295" t="s">
        <v>1861</v>
      </c>
      <c r="B1365" s="288">
        <v>5271</v>
      </c>
      <c r="C1365" s="289">
        <f>SUM(C1366:C1376)</f>
        <v>0</v>
      </c>
      <c r="D1365" s="289">
        <f>SUM(D1366:D1376)</f>
        <v>0</v>
      </c>
      <c r="E1365" s="286"/>
      <c r="F1365" s="286"/>
    </row>
    <row r="1366" ht="20.1" customHeight="1" spans="1:6">
      <c r="A1366" s="294" t="s">
        <v>1862</v>
      </c>
      <c r="B1366" s="288">
        <v>495</v>
      </c>
      <c r="C1366" s="289"/>
      <c r="D1366" s="289"/>
      <c r="E1366" s="286"/>
      <c r="F1366" s="286"/>
    </row>
    <row r="1367" ht="20.1" customHeight="1" spans="1:6">
      <c r="A1367" s="294" t="s">
        <v>1863</v>
      </c>
      <c r="B1367" s="288">
        <v>240</v>
      </c>
      <c r="C1367" s="289"/>
      <c r="D1367" s="289"/>
      <c r="E1367" s="286"/>
      <c r="F1367" s="286"/>
    </row>
    <row r="1368" ht="20.1" customHeight="1" spans="1:6">
      <c r="A1368" s="294" t="s">
        <v>1864</v>
      </c>
      <c r="B1368" s="288">
        <v>820</v>
      </c>
      <c r="C1368" s="289"/>
      <c r="D1368" s="289"/>
      <c r="E1368" s="286"/>
      <c r="F1368" s="286"/>
    </row>
    <row r="1369" ht="20.1" customHeight="1" spans="1:6">
      <c r="A1369" s="294" t="s">
        <v>1865</v>
      </c>
      <c r="B1369" s="288">
        <v>2582</v>
      </c>
      <c r="C1369" s="289"/>
      <c r="D1369" s="289"/>
      <c r="E1369" s="286"/>
      <c r="F1369" s="286"/>
    </row>
    <row r="1370" ht="20.1" customHeight="1" spans="1:6">
      <c r="A1370" s="294" t="s">
        <v>1866</v>
      </c>
      <c r="B1370" s="288">
        <v>0</v>
      </c>
      <c r="C1370" s="289"/>
      <c r="D1370" s="289"/>
      <c r="E1370" s="286"/>
      <c r="F1370" s="286"/>
    </row>
    <row r="1371" ht="20.1" customHeight="1" spans="1:6">
      <c r="A1371" s="294" t="s">
        <v>1867</v>
      </c>
      <c r="B1371" s="288">
        <v>0</v>
      </c>
      <c r="C1371" s="289"/>
      <c r="D1371" s="289"/>
      <c r="E1371" s="286"/>
      <c r="F1371" s="286"/>
    </row>
    <row r="1372" ht="20.1" customHeight="1" spans="1:6">
      <c r="A1372" s="294" t="s">
        <v>1868</v>
      </c>
      <c r="B1372" s="288">
        <v>0</v>
      </c>
      <c r="C1372" s="289"/>
      <c r="D1372" s="289"/>
      <c r="E1372" s="286"/>
      <c r="F1372" s="286"/>
    </row>
    <row r="1373" ht="20.1" customHeight="1" spans="1:6">
      <c r="A1373" s="294" t="s">
        <v>1869</v>
      </c>
      <c r="B1373" s="288">
        <v>0</v>
      </c>
      <c r="C1373" s="289"/>
      <c r="D1373" s="289"/>
      <c r="E1373" s="286"/>
      <c r="F1373" s="286"/>
    </row>
    <row r="1374" ht="20.1" customHeight="1" spans="1:6">
      <c r="A1374" s="294" t="s">
        <v>1870</v>
      </c>
      <c r="B1374" s="288">
        <v>640</v>
      </c>
      <c r="C1374" s="289"/>
      <c r="D1374" s="289"/>
      <c r="E1374" s="286"/>
      <c r="F1374" s="286"/>
    </row>
    <row r="1375" ht="20.1" customHeight="1" spans="1:6">
      <c r="A1375" s="294" t="s">
        <v>1871</v>
      </c>
      <c r="B1375" s="288">
        <v>0</v>
      </c>
      <c r="C1375" s="289"/>
      <c r="D1375" s="289"/>
      <c r="E1375" s="286"/>
      <c r="F1375" s="286"/>
    </row>
    <row r="1376" ht="20.1" customHeight="1" spans="1:6">
      <c r="A1376" s="294" t="s">
        <v>1872</v>
      </c>
      <c r="B1376" s="288">
        <v>494</v>
      </c>
      <c r="C1376" s="289"/>
      <c r="D1376" s="289"/>
      <c r="E1376" s="286"/>
      <c r="F1376" s="286"/>
    </row>
    <row r="1377" ht="20.1" customHeight="1" spans="1:6">
      <c r="A1377" s="300" t="s">
        <v>1873</v>
      </c>
      <c r="B1377" s="288">
        <v>278956</v>
      </c>
      <c r="C1377" s="289">
        <f>SUM(C1378)</f>
        <v>374</v>
      </c>
      <c r="D1377" s="289">
        <f>SUM(D1378)</f>
        <v>225</v>
      </c>
      <c r="E1377" s="286">
        <f t="shared" ref="E1377:E1379" si="73">C1377-D1377</f>
        <v>149</v>
      </c>
      <c r="F1377" s="286">
        <f t="shared" ref="F1377:F1379" si="74">E1377/D1377</f>
        <v>0.662222222222222</v>
      </c>
    </row>
    <row r="1378" ht="20.1" customHeight="1" spans="1:6">
      <c r="A1378" s="295" t="s">
        <v>1944</v>
      </c>
      <c r="B1378" s="288">
        <v>114719</v>
      </c>
      <c r="C1378" s="289">
        <f>SUM(C1379:C1382)</f>
        <v>374</v>
      </c>
      <c r="D1378" s="289">
        <f>SUM(D1379:D1382)</f>
        <v>225</v>
      </c>
      <c r="E1378" s="286">
        <f t="shared" si="73"/>
        <v>149</v>
      </c>
      <c r="F1378" s="286">
        <f t="shared" si="74"/>
        <v>0.662222222222222</v>
      </c>
    </row>
    <row r="1379" ht="20.1" customHeight="1" spans="1:6">
      <c r="A1379" s="294" t="s">
        <v>1875</v>
      </c>
      <c r="B1379" s="288">
        <v>2722</v>
      </c>
      <c r="C1379" s="289">
        <v>363</v>
      </c>
      <c r="D1379" s="289">
        <v>214</v>
      </c>
      <c r="E1379" s="286">
        <f t="shared" si="73"/>
        <v>149</v>
      </c>
      <c r="F1379" s="286">
        <f t="shared" si="74"/>
        <v>0.696261682242991</v>
      </c>
    </row>
    <row r="1380" ht="20.1" customHeight="1" spans="1:6">
      <c r="A1380" s="294" t="s">
        <v>1876</v>
      </c>
      <c r="B1380" s="288">
        <v>495</v>
      </c>
      <c r="C1380" s="289"/>
      <c r="D1380" s="289"/>
      <c r="E1380" s="286"/>
      <c r="F1380" s="286"/>
    </row>
    <row r="1381" ht="20.1" customHeight="1" spans="1:6">
      <c r="A1381" s="294" t="s">
        <v>1877</v>
      </c>
      <c r="B1381" s="288">
        <v>2227</v>
      </c>
      <c r="C1381" s="289"/>
      <c r="D1381" s="289"/>
      <c r="E1381" s="286"/>
      <c r="F1381" s="286"/>
    </row>
    <row r="1382" ht="20.1" customHeight="1" spans="1:6">
      <c r="A1382" s="294" t="s">
        <v>1878</v>
      </c>
      <c r="B1382" s="288">
        <v>1490</v>
      </c>
      <c r="C1382" s="289">
        <v>11</v>
      </c>
      <c r="D1382" s="289">
        <v>11</v>
      </c>
      <c r="E1382" s="286">
        <f t="shared" ref="E1382:E1387" si="75">C1382-D1382</f>
        <v>0</v>
      </c>
      <c r="F1382" s="286">
        <f t="shared" ref="F1382:F1387" si="76">E1382/D1382</f>
        <v>0</v>
      </c>
    </row>
    <row r="1383" ht="20.1" customHeight="1" spans="1:6">
      <c r="A1383" s="295" t="s">
        <v>1879</v>
      </c>
      <c r="B1383" s="288">
        <v>19464</v>
      </c>
      <c r="C1383" s="289"/>
      <c r="D1383" s="289"/>
      <c r="E1383" s="286">
        <f t="shared" si="75"/>
        <v>0</v>
      </c>
      <c r="F1383" s="286" t="e">
        <f t="shared" si="76"/>
        <v>#DIV/0!</v>
      </c>
    </row>
    <row r="1384" ht="20.1" customHeight="1" spans="1:6">
      <c r="A1384" s="295" t="s">
        <v>1945</v>
      </c>
      <c r="B1384" s="288">
        <v>140561</v>
      </c>
      <c r="C1384" s="289"/>
      <c r="D1384" s="289"/>
      <c r="E1384" s="286">
        <f t="shared" si="75"/>
        <v>0</v>
      </c>
      <c r="F1384" s="286" t="e">
        <f t="shared" si="76"/>
        <v>#DIV/0!</v>
      </c>
    </row>
    <row r="1385" ht="20.1" customHeight="1" spans="1:6">
      <c r="A1385" s="304" t="s">
        <v>1881</v>
      </c>
      <c r="B1385" s="301">
        <v>6</v>
      </c>
      <c r="C1385" s="289">
        <f>SUM(C1386)</f>
        <v>6</v>
      </c>
      <c r="D1385" s="289">
        <f>SUM(D1386)</f>
        <v>3</v>
      </c>
      <c r="E1385" s="286">
        <f t="shared" si="75"/>
        <v>3</v>
      </c>
      <c r="F1385" s="286">
        <f t="shared" si="76"/>
        <v>1</v>
      </c>
    </row>
    <row r="1386" ht="20.1" customHeight="1" spans="1:6">
      <c r="A1386" s="305" t="s">
        <v>1882</v>
      </c>
      <c r="B1386" s="301">
        <v>6</v>
      </c>
      <c r="C1386" s="289">
        <f>SUM(C1387)</f>
        <v>6</v>
      </c>
      <c r="D1386" s="289">
        <f>SUM(D1387)</f>
        <v>3</v>
      </c>
      <c r="E1386" s="286">
        <f t="shared" si="75"/>
        <v>3</v>
      </c>
      <c r="F1386" s="286">
        <f t="shared" si="76"/>
        <v>1</v>
      </c>
    </row>
    <row r="1387" ht="20.1" customHeight="1" spans="1:6">
      <c r="A1387" s="306" t="s">
        <v>1883</v>
      </c>
      <c r="B1387" s="301">
        <v>6</v>
      </c>
      <c r="C1387" s="289">
        <v>6</v>
      </c>
      <c r="D1387" s="289">
        <v>3</v>
      </c>
      <c r="E1387" s="286">
        <f t="shared" si="75"/>
        <v>3</v>
      </c>
      <c r="F1387" s="286">
        <f t="shared" si="76"/>
        <v>1</v>
      </c>
    </row>
  </sheetData>
  <mergeCells count="8">
    <mergeCell ref="A2:F2"/>
    <mergeCell ref="A3:F3"/>
    <mergeCell ref="A4:A5"/>
    <mergeCell ref="B4:B5"/>
    <mergeCell ref="C4:C5"/>
    <mergeCell ref="D4:D5"/>
    <mergeCell ref="E4:E5"/>
    <mergeCell ref="F4:F5"/>
  </mergeCells>
  <printOptions horizontalCentered="1"/>
  <pageMargins left="0.75" right="0.75" top="0.94" bottom="0.67" header="0.51" footer="0.39"/>
  <pageSetup paperSize="9" orientation="portrait" useFirstPageNumber="1"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5"/>
  </sheetPr>
  <dimension ref="A1:D60"/>
  <sheetViews>
    <sheetView showZeros="0" workbookViewId="0">
      <selection activeCell="F17" sqref="F17"/>
    </sheetView>
  </sheetViews>
  <sheetFormatPr defaultColWidth="9" defaultRowHeight="14.25" outlineLevelCol="3"/>
  <cols>
    <col min="1" max="1" width="32.625" style="216" customWidth="1"/>
    <col min="2" max="2" width="9.625" style="252" customWidth="1"/>
    <col min="3" max="3" width="32.625" style="216" customWidth="1"/>
    <col min="4" max="4" width="9.625" style="253" customWidth="1"/>
  </cols>
  <sheetData>
    <row r="1" s="250" customFormat="1" ht="21" customHeight="1" spans="1:4">
      <c r="A1" s="254" t="s">
        <v>1946</v>
      </c>
      <c r="B1" s="255"/>
      <c r="C1" s="256"/>
      <c r="D1" s="257"/>
    </row>
    <row r="2" s="251" customFormat="1" ht="26.25" customHeight="1" spans="1:4">
      <c r="A2" s="258" t="s">
        <v>1947</v>
      </c>
      <c r="B2" s="258"/>
      <c r="C2" s="258"/>
      <c r="D2" s="258"/>
    </row>
    <row r="3" spans="1:4">
      <c r="A3" s="126" t="s">
        <v>55</v>
      </c>
      <c r="B3" s="126"/>
      <c r="C3" s="126"/>
      <c r="D3" s="126"/>
    </row>
    <row r="4" ht="24" customHeight="1" spans="1:4">
      <c r="A4" s="115" t="s">
        <v>1948</v>
      </c>
      <c r="B4" s="115"/>
      <c r="C4" s="115" t="s">
        <v>1949</v>
      </c>
      <c r="D4" s="115"/>
    </row>
    <row r="5" ht="24" customHeight="1" spans="1:4">
      <c r="A5" s="259" t="s">
        <v>1950</v>
      </c>
      <c r="B5" s="260" t="s">
        <v>58</v>
      </c>
      <c r="C5" s="259" t="s">
        <v>1950</v>
      </c>
      <c r="D5" s="260" t="s">
        <v>58</v>
      </c>
    </row>
    <row r="6" ht="24" customHeight="1" spans="1:4">
      <c r="A6" s="261" t="s">
        <v>1951</v>
      </c>
      <c r="B6" s="260">
        <v>2262.8</v>
      </c>
      <c r="C6" s="261" t="s">
        <v>1952</v>
      </c>
      <c r="D6" s="260">
        <v>5017.4</v>
      </c>
    </row>
    <row r="7" ht="24" customHeight="1" spans="1:4">
      <c r="A7" s="261" t="s">
        <v>1953</v>
      </c>
      <c r="B7" s="260">
        <v>2644.6</v>
      </c>
      <c r="C7" s="262" t="s">
        <v>1954</v>
      </c>
      <c r="D7" s="260">
        <v>0</v>
      </c>
    </row>
    <row r="8" ht="24" customHeight="1" spans="1:4">
      <c r="A8" s="263" t="s">
        <v>1955</v>
      </c>
      <c r="B8" s="260">
        <v>214.2</v>
      </c>
      <c r="C8" s="264" t="s">
        <v>1956</v>
      </c>
      <c r="D8" s="260">
        <v>0</v>
      </c>
    </row>
    <row r="9" ht="24" customHeight="1" spans="1:4">
      <c r="A9" s="263" t="s">
        <v>1957</v>
      </c>
      <c r="B9" s="260">
        <v>148</v>
      </c>
      <c r="C9" s="264" t="s">
        <v>1958</v>
      </c>
      <c r="D9" s="260">
        <v>0</v>
      </c>
    </row>
    <row r="10" ht="24" customHeight="1" spans="1:4">
      <c r="A10" s="263" t="s">
        <v>1959</v>
      </c>
      <c r="B10" s="260">
        <v>17</v>
      </c>
      <c r="C10" s="264" t="s">
        <v>1960</v>
      </c>
      <c r="D10" s="260">
        <v>0</v>
      </c>
    </row>
    <row r="11" ht="24" customHeight="1" spans="1:4">
      <c r="A11" s="263" t="s">
        <v>1961</v>
      </c>
      <c r="B11" s="260">
        <v>49.2</v>
      </c>
      <c r="C11" s="264" t="s">
        <v>1962</v>
      </c>
      <c r="D11" s="260">
        <v>0</v>
      </c>
    </row>
    <row r="12" ht="24" customHeight="1" spans="1:4">
      <c r="A12" s="263" t="s">
        <v>1963</v>
      </c>
      <c r="B12" s="260">
        <v>0</v>
      </c>
      <c r="C12" s="264" t="s">
        <v>1964</v>
      </c>
      <c r="D12" s="260">
        <v>0</v>
      </c>
    </row>
    <row r="13" ht="24" customHeight="1" spans="1:4">
      <c r="A13" s="263" t="s">
        <v>1965</v>
      </c>
      <c r="B13" s="260">
        <v>1503.8</v>
      </c>
      <c r="C13" s="264" t="s">
        <v>1966</v>
      </c>
      <c r="D13" s="260">
        <v>0</v>
      </c>
    </row>
    <row r="14" ht="24" customHeight="1" spans="1:4">
      <c r="A14" s="263" t="s">
        <v>1967</v>
      </c>
      <c r="B14" s="260">
        <v>0</v>
      </c>
      <c r="C14" s="264" t="s">
        <v>1968</v>
      </c>
      <c r="D14" s="260">
        <v>0</v>
      </c>
    </row>
    <row r="15" ht="24" customHeight="1" spans="1:4">
      <c r="A15" s="263" t="s">
        <v>1969</v>
      </c>
      <c r="B15" s="260">
        <v>477</v>
      </c>
      <c r="C15" s="264" t="s">
        <v>1970</v>
      </c>
      <c r="D15" s="260">
        <v>0</v>
      </c>
    </row>
    <row r="16" ht="29.25" customHeight="1" spans="1:4">
      <c r="A16" s="263" t="s">
        <v>1971</v>
      </c>
      <c r="B16" s="260">
        <v>14.5</v>
      </c>
      <c r="C16" s="264" t="s">
        <v>1972</v>
      </c>
      <c r="D16" s="260">
        <v>0</v>
      </c>
    </row>
    <row r="17" ht="24" customHeight="1" spans="1:4">
      <c r="A17" s="263" t="s">
        <v>1973</v>
      </c>
      <c r="B17" s="260">
        <v>100</v>
      </c>
      <c r="C17" s="264" t="s">
        <v>1974</v>
      </c>
      <c r="D17" s="260">
        <v>0</v>
      </c>
    </row>
    <row r="18" ht="24" customHeight="1" spans="1:4">
      <c r="A18" s="263" t="s">
        <v>1975</v>
      </c>
      <c r="B18" s="260">
        <v>20.2</v>
      </c>
      <c r="C18" s="264" t="s">
        <v>1976</v>
      </c>
      <c r="D18" s="260">
        <v>0</v>
      </c>
    </row>
    <row r="19" ht="24" customHeight="1" spans="1:4">
      <c r="A19" s="263" t="s">
        <v>1977</v>
      </c>
      <c r="B19" s="260">
        <v>0</v>
      </c>
      <c r="C19" s="264" t="s">
        <v>1978</v>
      </c>
      <c r="D19" s="260">
        <v>0</v>
      </c>
    </row>
    <row r="20" ht="24" customHeight="1" spans="1:4">
      <c r="A20" s="263" t="s">
        <v>1979</v>
      </c>
      <c r="B20" s="260">
        <v>9.5</v>
      </c>
      <c r="C20" s="264" t="s">
        <v>1980</v>
      </c>
      <c r="D20" s="260">
        <v>0</v>
      </c>
    </row>
    <row r="21" ht="24" customHeight="1" spans="1:4">
      <c r="A21" s="263" t="s">
        <v>1981</v>
      </c>
      <c r="B21" s="260">
        <v>0</v>
      </c>
      <c r="C21" s="264" t="s">
        <v>1982</v>
      </c>
      <c r="D21" s="260">
        <v>0</v>
      </c>
    </row>
    <row r="22" ht="24" customHeight="1" spans="1:4">
      <c r="A22" s="263" t="s">
        <v>1983</v>
      </c>
      <c r="B22" s="260">
        <v>27</v>
      </c>
      <c r="C22" s="264" t="s">
        <v>1984</v>
      </c>
      <c r="D22" s="260">
        <v>0</v>
      </c>
    </row>
    <row r="23" ht="24" customHeight="1" spans="1:4">
      <c r="A23" s="263" t="s">
        <v>1985</v>
      </c>
      <c r="B23" s="260">
        <v>17.1</v>
      </c>
      <c r="C23" s="264" t="s">
        <v>1986</v>
      </c>
      <c r="D23" s="260">
        <v>0</v>
      </c>
    </row>
    <row r="24" ht="24" customHeight="1" spans="1:4">
      <c r="A24" s="263" t="s">
        <v>1987</v>
      </c>
      <c r="B24" s="260">
        <v>87.6</v>
      </c>
      <c r="C24" s="264" t="s">
        <v>1988</v>
      </c>
      <c r="D24" s="260">
        <v>0</v>
      </c>
    </row>
    <row r="25" ht="24" customHeight="1" spans="1:4">
      <c r="A25" s="263" t="s">
        <v>1989</v>
      </c>
      <c r="B25" s="260">
        <v>297.7</v>
      </c>
      <c r="C25" s="264" t="s">
        <v>1990</v>
      </c>
      <c r="D25" s="260">
        <v>0</v>
      </c>
    </row>
    <row r="26" ht="24" customHeight="1" spans="1:4">
      <c r="A26" s="263" t="s">
        <v>1991</v>
      </c>
      <c r="B26" s="260">
        <v>128</v>
      </c>
      <c r="C26" s="264" t="s">
        <v>1992</v>
      </c>
      <c r="D26" s="260">
        <v>0</v>
      </c>
    </row>
    <row r="27" ht="24" customHeight="1" spans="1:4">
      <c r="A27" s="263" t="s">
        <v>1993</v>
      </c>
      <c r="B27" s="260">
        <v>17.6</v>
      </c>
      <c r="C27" s="264" t="s">
        <v>1994</v>
      </c>
      <c r="D27" s="260">
        <v>0</v>
      </c>
    </row>
    <row r="28" ht="24" customHeight="1" spans="1:4">
      <c r="A28" s="263" t="s">
        <v>1995</v>
      </c>
      <c r="B28" s="260">
        <v>20.1</v>
      </c>
      <c r="C28" s="264" t="s">
        <v>1996</v>
      </c>
      <c r="D28" s="260">
        <v>0</v>
      </c>
    </row>
    <row r="29" ht="24" customHeight="1" spans="1:4">
      <c r="A29" s="263" t="s">
        <v>1997</v>
      </c>
      <c r="B29" s="260">
        <v>28.6</v>
      </c>
      <c r="C29" s="264" t="s">
        <v>1998</v>
      </c>
      <c r="D29" s="260">
        <v>0</v>
      </c>
    </row>
    <row r="30" ht="24" customHeight="1" spans="1:4">
      <c r="A30" s="263" t="s">
        <v>1999</v>
      </c>
      <c r="B30" s="260">
        <v>239.3</v>
      </c>
      <c r="C30" s="264" t="s">
        <v>2000</v>
      </c>
      <c r="D30" s="260">
        <v>0</v>
      </c>
    </row>
    <row r="31" ht="24" customHeight="1" spans="1:4">
      <c r="A31" s="263" t="s">
        <v>2001</v>
      </c>
      <c r="B31" s="260">
        <v>19.6</v>
      </c>
      <c r="C31" s="264" t="s">
        <v>2002</v>
      </c>
      <c r="D31" s="260">
        <v>0</v>
      </c>
    </row>
    <row r="32" ht="24" customHeight="1" spans="1:4">
      <c r="A32" s="263" t="s">
        <v>2003</v>
      </c>
      <c r="B32" s="260">
        <v>926.6</v>
      </c>
      <c r="C32" s="264" t="s">
        <v>2004</v>
      </c>
      <c r="D32" s="260">
        <v>0</v>
      </c>
    </row>
    <row r="33" ht="24" customHeight="1" spans="1:4">
      <c r="A33" s="261" t="s">
        <v>2005</v>
      </c>
      <c r="B33" s="260">
        <v>0</v>
      </c>
      <c r="C33" s="262" t="s">
        <v>2006</v>
      </c>
      <c r="D33" s="260">
        <v>0</v>
      </c>
    </row>
    <row r="34" ht="24" customHeight="1" spans="1:4">
      <c r="A34" s="261" t="s">
        <v>2007</v>
      </c>
      <c r="B34" s="260">
        <v>0</v>
      </c>
      <c r="C34" s="262" t="s">
        <v>2008</v>
      </c>
      <c r="D34" s="260">
        <v>29</v>
      </c>
    </row>
    <row r="35" ht="24" customHeight="1" spans="1:4">
      <c r="A35" s="263" t="s">
        <v>2009</v>
      </c>
      <c r="B35" s="260">
        <v>0</v>
      </c>
      <c r="C35" s="264" t="s">
        <v>2010</v>
      </c>
      <c r="D35" s="260">
        <v>12.1</v>
      </c>
    </row>
    <row r="36" ht="24" customHeight="1" spans="1:4">
      <c r="A36" s="263" t="s">
        <v>2011</v>
      </c>
      <c r="B36" s="260">
        <v>0</v>
      </c>
      <c r="C36" s="264" t="s">
        <v>2012</v>
      </c>
      <c r="D36" s="260">
        <v>4.2</v>
      </c>
    </row>
    <row r="37" ht="24" customHeight="1" spans="1:4">
      <c r="A37" s="263" t="s">
        <v>2013</v>
      </c>
      <c r="B37" s="260">
        <v>0</v>
      </c>
      <c r="C37" s="264" t="s">
        <v>2014</v>
      </c>
      <c r="D37" s="260">
        <v>0</v>
      </c>
    </row>
    <row r="38" ht="24" customHeight="1" spans="1:4">
      <c r="A38" s="263" t="s">
        <v>2015</v>
      </c>
      <c r="B38" s="260">
        <v>0</v>
      </c>
      <c r="C38" s="264" t="s">
        <v>2016</v>
      </c>
      <c r="D38" s="260">
        <v>12.7</v>
      </c>
    </row>
    <row r="39" ht="24" customHeight="1" spans="1:4">
      <c r="A39" s="261" t="s">
        <v>2017</v>
      </c>
      <c r="B39" s="260">
        <v>0</v>
      </c>
      <c r="C39" s="262" t="s">
        <v>2018</v>
      </c>
      <c r="D39" s="260">
        <v>0</v>
      </c>
    </row>
    <row r="40" ht="24" customHeight="1" spans="1:4">
      <c r="A40" s="261" t="s">
        <v>2019</v>
      </c>
      <c r="B40" s="260">
        <v>0</v>
      </c>
      <c r="C40" s="262" t="s">
        <v>1737</v>
      </c>
      <c r="D40" s="260">
        <v>0.1</v>
      </c>
    </row>
    <row r="41" ht="24" customHeight="1" spans="1:4">
      <c r="A41" s="263" t="s">
        <v>2020</v>
      </c>
      <c r="B41" s="260">
        <v>0</v>
      </c>
      <c r="C41" s="264" t="s">
        <v>2021</v>
      </c>
      <c r="D41" s="260">
        <v>0.1</v>
      </c>
    </row>
    <row r="42" ht="24" customHeight="1" spans="1:4">
      <c r="A42" s="263" t="s">
        <v>2022</v>
      </c>
      <c r="B42" s="260">
        <v>0</v>
      </c>
      <c r="C42" s="264" t="s">
        <v>2023</v>
      </c>
      <c r="D42" s="260">
        <v>0</v>
      </c>
    </row>
    <row r="43" ht="24" customHeight="1" spans="1:4">
      <c r="A43" s="263" t="s">
        <v>2024</v>
      </c>
      <c r="B43" s="260">
        <v>0</v>
      </c>
      <c r="C43" s="264" t="s">
        <v>2025</v>
      </c>
      <c r="D43" s="260">
        <v>0</v>
      </c>
    </row>
    <row r="44" ht="24" customHeight="1" spans="1:4">
      <c r="A44" s="261" t="s">
        <v>2026</v>
      </c>
      <c r="B44" s="260">
        <v>186</v>
      </c>
      <c r="C44" s="262" t="s">
        <v>2027</v>
      </c>
      <c r="D44" s="260">
        <v>44</v>
      </c>
    </row>
    <row r="45" ht="24" customHeight="1" spans="1:4">
      <c r="A45" s="263" t="s">
        <v>2028</v>
      </c>
      <c r="B45" s="260">
        <v>186</v>
      </c>
      <c r="C45" s="264" t="s">
        <v>2029</v>
      </c>
      <c r="D45" s="260">
        <v>44</v>
      </c>
    </row>
    <row r="46" ht="24" customHeight="1" spans="1:4">
      <c r="A46" s="263" t="s">
        <v>2030</v>
      </c>
      <c r="B46" s="260">
        <v>0</v>
      </c>
      <c r="C46" s="264" t="s">
        <v>2031</v>
      </c>
      <c r="D46" s="260">
        <v>0</v>
      </c>
    </row>
    <row r="47" ht="24" customHeight="1" spans="1:4">
      <c r="A47" s="261" t="s">
        <v>2032</v>
      </c>
      <c r="B47" s="260">
        <v>0</v>
      </c>
      <c r="C47" s="262" t="s">
        <v>2033</v>
      </c>
      <c r="D47" s="260">
        <v>0</v>
      </c>
    </row>
    <row r="48" ht="24" customHeight="1" spans="1:4">
      <c r="A48" s="263" t="s">
        <v>2034</v>
      </c>
      <c r="B48" s="260">
        <v>0</v>
      </c>
      <c r="C48" s="264" t="s">
        <v>2035</v>
      </c>
      <c r="D48" s="260">
        <v>0</v>
      </c>
    </row>
    <row r="49" ht="24" customHeight="1" spans="1:4">
      <c r="A49" s="263" t="s">
        <v>2036</v>
      </c>
      <c r="B49" s="260">
        <v>0</v>
      </c>
      <c r="C49" s="264" t="s">
        <v>2037</v>
      </c>
      <c r="D49" s="260">
        <v>0</v>
      </c>
    </row>
    <row r="50" ht="24" customHeight="1" spans="1:4">
      <c r="A50" s="261" t="s">
        <v>2038</v>
      </c>
      <c r="B50" s="260">
        <v>0</v>
      </c>
      <c r="C50" s="262" t="s">
        <v>2039</v>
      </c>
      <c r="D50" s="260">
        <v>0</v>
      </c>
    </row>
    <row r="51" ht="24" customHeight="1" spans="1:4">
      <c r="A51" s="261" t="s">
        <v>2040</v>
      </c>
      <c r="B51" s="260">
        <v>0</v>
      </c>
      <c r="C51" s="262" t="s">
        <v>2041</v>
      </c>
      <c r="D51" s="260">
        <v>0</v>
      </c>
    </row>
    <row r="52" ht="24" customHeight="1" spans="1:4">
      <c r="A52" s="261" t="s">
        <v>2042</v>
      </c>
      <c r="B52" s="260">
        <v>0</v>
      </c>
      <c r="C52" s="262" t="s">
        <v>2043</v>
      </c>
      <c r="D52" s="260">
        <v>0</v>
      </c>
    </row>
    <row r="53" ht="24" customHeight="1" spans="1:4">
      <c r="A53" s="261" t="s">
        <v>2044</v>
      </c>
      <c r="B53" s="260">
        <v>527.5</v>
      </c>
      <c r="C53" s="265"/>
      <c r="D53" s="260">
        <v>0</v>
      </c>
    </row>
    <row r="54" ht="24" customHeight="1" spans="1:4">
      <c r="A54" s="261" t="s">
        <v>2045</v>
      </c>
      <c r="B54" s="260">
        <v>21.1</v>
      </c>
      <c r="C54" s="262" t="s">
        <v>2046</v>
      </c>
      <c r="D54" s="260">
        <v>111.9</v>
      </c>
    </row>
    <row r="55" ht="24" customHeight="1" spans="1:4">
      <c r="A55" s="261" t="s">
        <v>2047</v>
      </c>
      <c r="B55" s="260">
        <v>43.2</v>
      </c>
      <c r="C55" s="262" t="s">
        <v>2048</v>
      </c>
      <c r="D55" s="260">
        <v>4</v>
      </c>
    </row>
    <row r="56" ht="24" customHeight="1" spans="1:4">
      <c r="A56" s="263" t="s">
        <v>2049</v>
      </c>
      <c r="B56" s="260">
        <v>32.3</v>
      </c>
      <c r="C56" s="262" t="s">
        <v>2050</v>
      </c>
      <c r="D56" s="260">
        <v>478.8</v>
      </c>
    </row>
    <row r="57" ht="24" customHeight="1" spans="1:4">
      <c r="A57" s="263" t="s">
        <v>2051</v>
      </c>
      <c r="B57" s="260">
        <v>0.7</v>
      </c>
      <c r="C57" s="262" t="s">
        <v>2052</v>
      </c>
      <c r="D57" s="260">
        <v>466.7</v>
      </c>
    </row>
    <row r="58" ht="24" customHeight="1" spans="1:4">
      <c r="A58" s="263" t="s">
        <v>2053</v>
      </c>
      <c r="B58" s="260">
        <v>0.2</v>
      </c>
      <c r="C58" s="262" t="s">
        <v>2054</v>
      </c>
      <c r="D58" s="260">
        <v>12.1</v>
      </c>
    </row>
    <row r="59" ht="24" customHeight="1" spans="1:4">
      <c r="A59" s="263" t="s">
        <v>2055</v>
      </c>
      <c r="B59" s="260">
        <v>10</v>
      </c>
      <c r="C59" s="264"/>
      <c r="D59" s="260">
        <v>0</v>
      </c>
    </row>
    <row r="60" ht="24" customHeight="1" spans="1:4">
      <c r="A60" s="259" t="s">
        <v>2056</v>
      </c>
      <c r="B60" s="260">
        <v>5685.2</v>
      </c>
      <c r="C60" s="259" t="s">
        <v>2057</v>
      </c>
      <c r="D60" s="260">
        <v>5685.2</v>
      </c>
    </row>
  </sheetData>
  <mergeCells count="4">
    <mergeCell ref="A2:D2"/>
    <mergeCell ref="A3:D3"/>
    <mergeCell ref="A4:B4"/>
    <mergeCell ref="C4:D4"/>
  </mergeCells>
  <pageMargins left="0.59" right="0.59" top="0.98" bottom="0.98" header="0.51" footer="0.51"/>
  <pageSetup paperSize="9"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43"/>
  <sheetViews>
    <sheetView showZeros="0" workbookViewId="0">
      <selection activeCell="H16" sqref="H16"/>
    </sheetView>
  </sheetViews>
  <sheetFormatPr defaultColWidth="12.1833333333333" defaultRowHeight="17" customHeight="1" outlineLevelCol="4"/>
  <cols>
    <col min="1" max="1" width="14.1" style="84" customWidth="1"/>
    <col min="2" max="2" width="32.625" style="84" customWidth="1"/>
    <col min="3" max="3" width="10.375" style="228" customWidth="1"/>
    <col min="4" max="4" width="11.125" style="228" customWidth="1"/>
    <col min="5" max="5" width="11.5" style="229" customWidth="1"/>
    <col min="6" max="232" width="12.1833333333333" style="84" customWidth="1"/>
    <col min="233" max="16384" width="12.1833333333333" style="84"/>
  </cols>
  <sheetData>
    <row r="1" customHeight="1" spans="1:1">
      <c r="A1" s="84" t="s">
        <v>2058</v>
      </c>
    </row>
    <row r="2" s="84" customFormat="1" ht="34" customHeight="1" spans="1:5">
      <c r="A2" s="230" t="s">
        <v>2059</v>
      </c>
      <c r="B2" s="230"/>
      <c r="C2" s="231"/>
      <c r="D2" s="231"/>
      <c r="E2" s="232"/>
    </row>
    <row r="3" s="84" customFormat="1" customHeight="1" spans="1:5">
      <c r="A3" s="233" t="s">
        <v>55</v>
      </c>
      <c r="B3" s="233"/>
      <c r="C3" s="234"/>
      <c r="D3" s="234"/>
      <c r="E3" s="235"/>
    </row>
    <row r="4" s="84" customFormat="1" ht="17.25" customHeight="1" spans="1:5">
      <c r="A4" s="236" t="s">
        <v>126</v>
      </c>
      <c r="B4" s="236" t="s">
        <v>127</v>
      </c>
      <c r="C4" s="237" t="s">
        <v>2060</v>
      </c>
      <c r="D4" s="237" t="s">
        <v>58</v>
      </c>
      <c r="E4" s="238" t="s">
        <v>59</v>
      </c>
    </row>
    <row r="5" s="84" customFormat="1" customHeight="1" spans="1:5">
      <c r="A5" s="106"/>
      <c r="B5" s="236" t="s">
        <v>2061</v>
      </c>
      <c r="C5" s="239">
        <v>239614</v>
      </c>
      <c r="D5" s="239">
        <v>242563</v>
      </c>
      <c r="E5" s="240">
        <f t="shared" ref="E5:E68" si="0">D5/C5</f>
        <v>1.01230729423156</v>
      </c>
    </row>
    <row r="6" s="84" customFormat="1" customHeight="1" spans="1:5">
      <c r="A6" s="106">
        <v>201</v>
      </c>
      <c r="B6" s="241" t="s">
        <v>803</v>
      </c>
      <c r="C6" s="239">
        <v>23413.043482</v>
      </c>
      <c r="D6" s="239">
        <v>23378</v>
      </c>
      <c r="E6" s="240">
        <f t="shared" si="0"/>
        <v>0.99850324960841</v>
      </c>
    </row>
    <row r="7" s="84" customFormat="1" customHeight="1" spans="1:5">
      <c r="A7" s="106">
        <v>20101</v>
      </c>
      <c r="B7" s="241" t="s">
        <v>2062</v>
      </c>
      <c r="C7" s="239">
        <v>866.822941</v>
      </c>
      <c r="D7" s="239">
        <v>766</v>
      </c>
      <c r="E7" s="240">
        <f t="shared" si="0"/>
        <v>0.8836868104994</v>
      </c>
    </row>
    <row r="8" s="84" customFormat="1" customHeight="1" spans="1:5">
      <c r="A8" s="106">
        <v>2010101</v>
      </c>
      <c r="B8" s="106" t="s">
        <v>2063</v>
      </c>
      <c r="C8" s="239">
        <v>515.782941</v>
      </c>
      <c r="D8" s="239">
        <v>546</v>
      </c>
      <c r="E8" s="240">
        <f t="shared" si="0"/>
        <v>1.05858483598045</v>
      </c>
    </row>
    <row r="9" s="84" customFormat="1" customHeight="1" spans="1:5">
      <c r="A9" s="106">
        <v>2010102</v>
      </c>
      <c r="B9" s="106" t="s">
        <v>2064</v>
      </c>
      <c r="C9" s="239">
        <v>20</v>
      </c>
      <c r="D9" s="239">
        <v>93</v>
      </c>
      <c r="E9" s="240">
        <f t="shared" si="0"/>
        <v>4.65</v>
      </c>
    </row>
    <row r="10" s="84" customFormat="1" customHeight="1" spans="1:5">
      <c r="A10" s="106">
        <v>2010103</v>
      </c>
      <c r="B10" s="106" t="s">
        <v>2065</v>
      </c>
      <c r="C10" s="239">
        <v>0</v>
      </c>
      <c r="D10" s="239"/>
      <c r="E10" s="240"/>
    </row>
    <row r="11" s="84" customFormat="1" customHeight="1" spans="1:5">
      <c r="A11" s="106">
        <v>2010104</v>
      </c>
      <c r="B11" s="106" t="s">
        <v>2066</v>
      </c>
      <c r="C11" s="239">
        <v>38</v>
      </c>
      <c r="D11" s="239"/>
      <c r="E11" s="240">
        <f t="shared" si="0"/>
        <v>0</v>
      </c>
    </row>
    <row r="12" s="84" customFormat="1" customHeight="1" spans="1:5">
      <c r="A12" s="106">
        <v>2010105</v>
      </c>
      <c r="B12" s="106" t="s">
        <v>2067</v>
      </c>
      <c r="C12" s="239">
        <v>0</v>
      </c>
      <c r="D12" s="239"/>
      <c r="E12" s="240"/>
    </row>
    <row r="13" s="84" customFormat="1" customHeight="1" spans="1:5">
      <c r="A13" s="106">
        <v>2010106</v>
      </c>
      <c r="B13" s="106" t="s">
        <v>2068</v>
      </c>
      <c r="C13" s="239">
        <v>34.01</v>
      </c>
      <c r="D13" s="239">
        <v>34</v>
      </c>
      <c r="E13" s="240">
        <f t="shared" si="0"/>
        <v>0.999705968832696</v>
      </c>
    </row>
    <row r="14" s="84" customFormat="1" customHeight="1" spans="1:5">
      <c r="A14" s="106">
        <v>2010107</v>
      </c>
      <c r="B14" s="106" t="s">
        <v>2069</v>
      </c>
      <c r="C14" s="239">
        <v>133</v>
      </c>
      <c r="D14" s="239">
        <v>15</v>
      </c>
      <c r="E14" s="240">
        <f t="shared" si="0"/>
        <v>0.112781954887218</v>
      </c>
    </row>
    <row r="15" s="84" customFormat="1" customHeight="1" spans="1:5">
      <c r="A15" s="106">
        <v>2010108</v>
      </c>
      <c r="B15" s="106" t="s">
        <v>2070</v>
      </c>
      <c r="C15" s="239">
        <v>126.03</v>
      </c>
      <c r="D15" s="239">
        <v>72</v>
      </c>
      <c r="E15" s="240">
        <f t="shared" si="0"/>
        <v>0.571292549393002</v>
      </c>
    </row>
    <row r="16" s="84" customFormat="1" customHeight="1" spans="1:5">
      <c r="A16" s="106">
        <v>2010109</v>
      </c>
      <c r="B16" s="106" t="s">
        <v>2071</v>
      </c>
      <c r="C16" s="239">
        <v>0</v>
      </c>
      <c r="D16" s="239"/>
      <c r="E16" s="240"/>
    </row>
    <row r="17" s="84" customFormat="1" customHeight="1" spans="1:5">
      <c r="A17" s="106">
        <v>2010150</v>
      </c>
      <c r="B17" s="106" t="s">
        <v>2072</v>
      </c>
      <c r="C17" s="239">
        <v>0</v>
      </c>
      <c r="D17" s="239"/>
      <c r="E17" s="240"/>
    </row>
    <row r="18" s="84" customFormat="1" customHeight="1" spans="1:5">
      <c r="A18" s="106">
        <v>2010199</v>
      </c>
      <c r="B18" s="106" t="s">
        <v>2073</v>
      </c>
      <c r="C18" s="239">
        <v>0</v>
      </c>
      <c r="D18" s="239">
        <v>6</v>
      </c>
      <c r="E18" s="240"/>
    </row>
    <row r="19" s="84" customFormat="1" customHeight="1" spans="1:5">
      <c r="A19" s="106">
        <v>20102</v>
      </c>
      <c r="B19" s="241" t="s">
        <v>2074</v>
      </c>
      <c r="C19" s="239">
        <v>516.361004</v>
      </c>
      <c r="D19" s="239">
        <v>558</v>
      </c>
      <c r="E19" s="240">
        <f t="shared" si="0"/>
        <v>1.08063931179435</v>
      </c>
    </row>
    <row r="20" s="84" customFormat="1" customHeight="1" spans="1:5">
      <c r="A20" s="106">
        <v>2010201</v>
      </c>
      <c r="B20" s="106" t="s">
        <v>2063</v>
      </c>
      <c r="C20" s="239">
        <v>362.661004</v>
      </c>
      <c r="D20" s="239">
        <v>410</v>
      </c>
      <c r="E20" s="240">
        <f t="shared" si="0"/>
        <v>1.13053235798134</v>
      </c>
    </row>
    <row r="21" s="84" customFormat="1" customHeight="1" spans="1:5">
      <c r="A21" s="106">
        <v>2010202</v>
      </c>
      <c r="B21" s="106" t="s">
        <v>2064</v>
      </c>
      <c r="C21" s="239">
        <v>88.55</v>
      </c>
      <c r="D21" s="239">
        <v>83</v>
      </c>
      <c r="E21" s="240">
        <f t="shared" si="0"/>
        <v>0.937323546019198</v>
      </c>
    </row>
    <row r="22" s="84" customFormat="1" customHeight="1" spans="1:5">
      <c r="A22" s="106">
        <v>2010203</v>
      </c>
      <c r="B22" s="106" t="s">
        <v>2065</v>
      </c>
      <c r="C22" s="239">
        <v>0</v>
      </c>
      <c r="D22" s="239"/>
      <c r="E22" s="240"/>
    </row>
    <row r="23" s="84" customFormat="1" customHeight="1" spans="1:5">
      <c r="A23" s="106">
        <v>2010204</v>
      </c>
      <c r="B23" s="106" t="s">
        <v>2075</v>
      </c>
      <c r="C23" s="239">
        <v>35.15</v>
      </c>
      <c r="D23" s="239">
        <v>41</v>
      </c>
      <c r="E23" s="240">
        <f t="shared" si="0"/>
        <v>1.16642958748222</v>
      </c>
    </row>
    <row r="24" s="84" customFormat="1" customHeight="1" spans="1:5">
      <c r="A24" s="106">
        <v>2010205</v>
      </c>
      <c r="B24" s="106" t="s">
        <v>2076</v>
      </c>
      <c r="C24" s="239">
        <v>30</v>
      </c>
      <c r="D24" s="239">
        <v>24</v>
      </c>
      <c r="E24" s="240">
        <f t="shared" si="0"/>
        <v>0.8</v>
      </c>
    </row>
    <row r="25" s="84" customFormat="1" customHeight="1" spans="1:5">
      <c r="A25" s="106">
        <v>2010206</v>
      </c>
      <c r="B25" s="106" t="s">
        <v>2077</v>
      </c>
      <c r="C25" s="239">
        <v>0</v>
      </c>
      <c r="D25" s="239"/>
      <c r="E25" s="240"/>
    </row>
    <row r="26" s="84" customFormat="1" customHeight="1" spans="1:5">
      <c r="A26" s="106">
        <v>2010250</v>
      </c>
      <c r="B26" s="106" t="s">
        <v>2072</v>
      </c>
      <c r="C26" s="239">
        <v>0</v>
      </c>
      <c r="D26" s="239"/>
      <c r="E26" s="240"/>
    </row>
    <row r="27" s="84" customFormat="1" customHeight="1" spans="1:5">
      <c r="A27" s="106">
        <v>2010299</v>
      </c>
      <c r="B27" s="106" t="s">
        <v>2078</v>
      </c>
      <c r="C27" s="239">
        <v>0</v>
      </c>
      <c r="D27" s="239"/>
      <c r="E27" s="240"/>
    </row>
    <row r="28" s="84" customFormat="1" customHeight="1" spans="1:5">
      <c r="A28" s="106">
        <v>20103</v>
      </c>
      <c r="B28" s="241" t="s">
        <v>2079</v>
      </c>
      <c r="C28" s="239">
        <v>8320.158423</v>
      </c>
      <c r="D28" s="239">
        <v>7194</v>
      </c>
      <c r="E28" s="240">
        <f t="shared" si="0"/>
        <v>0.864646997599603</v>
      </c>
    </row>
    <row r="29" s="84" customFormat="1" customHeight="1" spans="1:5">
      <c r="A29" s="106">
        <v>2010301</v>
      </c>
      <c r="B29" s="106" t="s">
        <v>2063</v>
      </c>
      <c r="C29" s="239">
        <v>5105.169863</v>
      </c>
      <c r="D29" s="239">
        <v>5319</v>
      </c>
      <c r="E29" s="240">
        <f t="shared" si="0"/>
        <v>1.04188501905681</v>
      </c>
    </row>
    <row r="30" s="84" customFormat="1" customHeight="1" spans="1:5">
      <c r="A30" s="106">
        <v>2010302</v>
      </c>
      <c r="B30" s="106" t="s">
        <v>2064</v>
      </c>
      <c r="C30" s="239">
        <v>120.6</v>
      </c>
      <c r="D30" s="239">
        <v>243</v>
      </c>
      <c r="E30" s="240">
        <f t="shared" si="0"/>
        <v>2.01492537313433</v>
      </c>
    </row>
    <row r="31" s="84" customFormat="1" customHeight="1" spans="1:5">
      <c r="A31" s="106">
        <v>2010303</v>
      </c>
      <c r="B31" s="106" t="s">
        <v>2065</v>
      </c>
      <c r="C31" s="239">
        <v>252.64</v>
      </c>
      <c r="D31" s="239">
        <v>67</v>
      </c>
      <c r="E31" s="240">
        <f t="shared" si="0"/>
        <v>0.265199493350222</v>
      </c>
    </row>
    <row r="32" s="84" customFormat="1" customHeight="1" spans="1:5">
      <c r="A32" s="106">
        <v>2010304</v>
      </c>
      <c r="B32" s="106" t="s">
        <v>2080</v>
      </c>
      <c r="C32" s="239">
        <v>0</v>
      </c>
      <c r="D32" s="239"/>
      <c r="E32" s="240"/>
    </row>
    <row r="33" s="84" customFormat="1" customHeight="1" spans="1:5">
      <c r="A33" s="106">
        <v>2010305</v>
      </c>
      <c r="B33" s="106" t="s">
        <v>2081</v>
      </c>
      <c r="C33" s="239">
        <v>0</v>
      </c>
      <c r="D33" s="239"/>
      <c r="E33" s="240"/>
    </row>
    <row r="34" s="84" customFormat="1" customHeight="1" spans="1:5">
      <c r="A34" s="106">
        <v>2010306</v>
      </c>
      <c r="B34" s="106" t="s">
        <v>2082</v>
      </c>
      <c r="C34" s="239">
        <v>0</v>
      </c>
      <c r="D34" s="239">
        <v>85</v>
      </c>
      <c r="E34" s="240"/>
    </row>
    <row r="35" s="84" customFormat="1" customHeight="1" spans="1:5">
      <c r="A35" s="106">
        <v>2010309</v>
      </c>
      <c r="B35" s="106" t="s">
        <v>2083</v>
      </c>
      <c r="C35" s="239">
        <v>0</v>
      </c>
      <c r="D35" s="239"/>
      <c r="E35" s="240"/>
    </row>
    <row r="36" s="84" customFormat="1" customHeight="1" spans="1:5">
      <c r="A36" s="106">
        <v>2010350</v>
      </c>
      <c r="B36" s="106" t="s">
        <v>2072</v>
      </c>
      <c r="C36" s="239">
        <v>1341.74856</v>
      </c>
      <c r="D36" s="239">
        <v>1402</v>
      </c>
      <c r="E36" s="240">
        <f t="shared" si="0"/>
        <v>1.04490516464575</v>
      </c>
    </row>
    <row r="37" s="84" customFormat="1" customHeight="1" spans="1:5">
      <c r="A37" s="106">
        <v>2010399</v>
      </c>
      <c r="B37" s="106" t="s">
        <v>2084</v>
      </c>
      <c r="C37" s="239">
        <v>1500</v>
      </c>
      <c r="D37" s="239">
        <v>78</v>
      </c>
      <c r="E37" s="240">
        <f t="shared" si="0"/>
        <v>0.052</v>
      </c>
    </row>
    <row r="38" s="84" customFormat="1" customHeight="1" spans="1:5">
      <c r="A38" s="106">
        <v>20104</v>
      </c>
      <c r="B38" s="241" t="s">
        <v>2085</v>
      </c>
      <c r="C38" s="239">
        <v>931.781044</v>
      </c>
      <c r="D38" s="239">
        <v>1452</v>
      </c>
      <c r="E38" s="240">
        <f t="shared" si="0"/>
        <v>1.55830600906708</v>
      </c>
    </row>
    <row r="39" s="84" customFormat="1" customHeight="1" spans="1:5">
      <c r="A39" s="106">
        <v>2010401</v>
      </c>
      <c r="B39" s="106" t="s">
        <v>2063</v>
      </c>
      <c r="C39" s="239">
        <v>931.781044</v>
      </c>
      <c r="D39" s="239">
        <v>981</v>
      </c>
      <c r="E39" s="240">
        <f t="shared" si="0"/>
        <v>1.05282244827466</v>
      </c>
    </row>
    <row r="40" s="84" customFormat="1" customHeight="1" spans="1:5">
      <c r="A40" s="106">
        <v>2010402</v>
      </c>
      <c r="B40" s="106" t="s">
        <v>2064</v>
      </c>
      <c r="C40" s="239">
        <v>0</v>
      </c>
      <c r="D40" s="239">
        <v>146</v>
      </c>
      <c r="E40" s="240"/>
    </row>
    <row r="41" s="84" customFormat="1" customHeight="1" spans="1:5">
      <c r="A41" s="106">
        <v>2010403</v>
      </c>
      <c r="B41" s="106" t="s">
        <v>2065</v>
      </c>
      <c r="C41" s="239">
        <v>0</v>
      </c>
      <c r="D41" s="239"/>
      <c r="E41" s="240"/>
    </row>
    <row r="42" s="84" customFormat="1" customHeight="1" spans="1:5">
      <c r="A42" s="106">
        <v>2010404</v>
      </c>
      <c r="B42" s="106" t="s">
        <v>2086</v>
      </c>
      <c r="C42" s="239">
        <v>0</v>
      </c>
      <c r="D42" s="239">
        <v>2</v>
      </c>
      <c r="E42" s="240"/>
    </row>
    <row r="43" s="84" customFormat="1" customHeight="1" spans="1:5">
      <c r="A43" s="106">
        <v>2010405</v>
      </c>
      <c r="B43" s="106" t="s">
        <v>2087</v>
      </c>
      <c r="C43" s="239">
        <v>0</v>
      </c>
      <c r="D43" s="239">
        <v>6</v>
      </c>
      <c r="E43" s="240"/>
    </row>
    <row r="44" s="84" customFormat="1" customHeight="1" spans="1:5">
      <c r="A44" s="106">
        <v>2010406</v>
      </c>
      <c r="B44" s="106" t="s">
        <v>2088</v>
      </c>
      <c r="C44" s="239">
        <v>0</v>
      </c>
      <c r="D44" s="239">
        <v>26</v>
      </c>
      <c r="E44" s="240"/>
    </row>
    <row r="45" s="84" customFormat="1" customHeight="1" spans="1:5">
      <c r="A45" s="106">
        <v>2010407</v>
      </c>
      <c r="B45" s="106" t="s">
        <v>2089</v>
      </c>
      <c r="C45" s="239">
        <v>0</v>
      </c>
      <c r="D45" s="239"/>
      <c r="E45" s="240"/>
    </row>
    <row r="46" s="84" customFormat="1" customHeight="1" spans="1:5">
      <c r="A46" s="106">
        <v>2010408</v>
      </c>
      <c r="B46" s="106" t="s">
        <v>2090</v>
      </c>
      <c r="C46" s="239">
        <v>0</v>
      </c>
      <c r="D46" s="239"/>
      <c r="E46" s="240"/>
    </row>
    <row r="47" s="84" customFormat="1" customHeight="1" spans="1:5">
      <c r="A47" s="106">
        <v>2010450</v>
      </c>
      <c r="B47" s="106" t="s">
        <v>2072</v>
      </c>
      <c r="C47" s="239">
        <v>0</v>
      </c>
      <c r="D47" s="239"/>
      <c r="E47" s="240"/>
    </row>
    <row r="48" s="84" customFormat="1" customHeight="1" spans="1:5">
      <c r="A48" s="106">
        <v>2010499</v>
      </c>
      <c r="B48" s="106" t="s">
        <v>2091</v>
      </c>
      <c r="C48" s="239">
        <v>0</v>
      </c>
      <c r="D48" s="239">
        <v>291</v>
      </c>
      <c r="E48" s="240"/>
    </row>
    <row r="49" s="84" customFormat="1" customHeight="1" spans="1:5">
      <c r="A49" s="106">
        <v>20105</v>
      </c>
      <c r="B49" s="241" t="s">
        <v>2092</v>
      </c>
      <c r="C49" s="239">
        <v>453.751556</v>
      </c>
      <c r="D49" s="239">
        <v>487</v>
      </c>
      <c r="E49" s="240">
        <f t="shared" si="0"/>
        <v>1.07327455644031</v>
      </c>
    </row>
    <row r="50" s="84" customFormat="1" customHeight="1" spans="1:5">
      <c r="A50" s="106">
        <v>2010501</v>
      </c>
      <c r="B50" s="106" t="s">
        <v>2063</v>
      </c>
      <c r="C50" s="239">
        <v>279.421556</v>
      </c>
      <c r="D50" s="239">
        <v>281</v>
      </c>
      <c r="E50" s="240">
        <f t="shared" si="0"/>
        <v>1.00564897004582</v>
      </c>
    </row>
    <row r="51" s="84" customFormat="1" customHeight="1" spans="1:5">
      <c r="A51" s="106">
        <v>2010502</v>
      </c>
      <c r="B51" s="106" t="s">
        <v>2064</v>
      </c>
      <c r="C51" s="239">
        <v>0</v>
      </c>
      <c r="D51" s="239">
        <v>62</v>
      </c>
      <c r="E51" s="240"/>
    </row>
    <row r="52" s="84" customFormat="1" customHeight="1" spans="1:5">
      <c r="A52" s="106">
        <v>2010503</v>
      </c>
      <c r="B52" s="106" t="s">
        <v>2065</v>
      </c>
      <c r="C52" s="239">
        <v>0</v>
      </c>
      <c r="D52" s="239"/>
      <c r="E52" s="240"/>
    </row>
    <row r="53" s="84" customFormat="1" customHeight="1" spans="1:5">
      <c r="A53" s="106">
        <v>2010504</v>
      </c>
      <c r="B53" s="106" t="s">
        <v>2093</v>
      </c>
      <c r="C53" s="239">
        <v>0</v>
      </c>
      <c r="D53" s="239"/>
      <c r="E53" s="240"/>
    </row>
    <row r="54" s="84" customFormat="1" customHeight="1" spans="1:5">
      <c r="A54" s="106">
        <v>2010505</v>
      </c>
      <c r="B54" s="106" t="s">
        <v>2094</v>
      </c>
      <c r="C54" s="239">
        <v>40.41</v>
      </c>
      <c r="D54" s="239">
        <v>22</v>
      </c>
      <c r="E54" s="240">
        <f t="shared" si="0"/>
        <v>0.544419698094531</v>
      </c>
    </row>
    <row r="55" s="84" customFormat="1" customHeight="1" spans="1:5">
      <c r="A55" s="106">
        <v>2010506</v>
      </c>
      <c r="B55" s="106" t="s">
        <v>2095</v>
      </c>
      <c r="C55" s="239">
        <v>0</v>
      </c>
      <c r="D55" s="239">
        <v>4</v>
      </c>
      <c r="E55" s="240"/>
    </row>
    <row r="56" s="84" customFormat="1" customHeight="1" spans="1:5">
      <c r="A56" s="106">
        <v>2010507</v>
      </c>
      <c r="B56" s="106" t="s">
        <v>2096</v>
      </c>
      <c r="C56" s="239">
        <v>123</v>
      </c>
      <c r="D56" s="239">
        <v>97</v>
      </c>
      <c r="E56" s="240">
        <f t="shared" si="0"/>
        <v>0.788617886178862</v>
      </c>
    </row>
    <row r="57" s="84" customFormat="1" customHeight="1" spans="1:5">
      <c r="A57" s="106">
        <v>2010508</v>
      </c>
      <c r="B57" s="106" t="s">
        <v>2097</v>
      </c>
      <c r="C57" s="239">
        <v>10.92</v>
      </c>
      <c r="D57" s="239">
        <v>21</v>
      </c>
      <c r="E57" s="240">
        <f t="shared" si="0"/>
        <v>1.92307692307692</v>
      </c>
    </row>
    <row r="58" s="84" customFormat="1" customHeight="1" spans="1:5">
      <c r="A58" s="106">
        <v>2010550</v>
      </c>
      <c r="B58" s="106" t="s">
        <v>2072</v>
      </c>
      <c r="C58" s="239">
        <v>0</v>
      </c>
      <c r="D58" s="239"/>
      <c r="E58" s="240"/>
    </row>
    <row r="59" s="84" customFormat="1" customHeight="1" spans="1:5">
      <c r="A59" s="106">
        <v>2010599</v>
      </c>
      <c r="B59" s="106" t="s">
        <v>2098</v>
      </c>
      <c r="C59" s="239">
        <v>0</v>
      </c>
      <c r="D59" s="239"/>
      <c r="E59" s="240"/>
    </row>
    <row r="60" s="84" customFormat="1" customHeight="1" spans="1:5">
      <c r="A60" s="106">
        <v>20106</v>
      </c>
      <c r="B60" s="241" t="s">
        <v>2099</v>
      </c>
      <c r="C60" s="239">
        <v>3263.453248</v>
      </c>
      <c r="D60" s="239">
        <v>3395</v>
      </c>
      <c r="E60" s="240">
        <f t="shared" si="0"/>
        <v>1.04030906588921</v>
      </c>
    </row>
    <row r="61" s="84" customFormat="1" customHeight="1" spans="1:5">
      <c r="A61" s="106">
        <v>2010601</v>
      </c>
      <c r="B61" s="106" t="s">
        <v>2063</v>
      </c>
      <c r="C61" s="239">
        <v>1824.803248</v>
      </c>
      <c r="D61" s="239">
        <v>2009</v>
      </c>
      <c r="E61" s="240">
        <f t="shared" si="0"/>
        <v>1.10094060946126</v>
      </c>
    </row>
    <row r="62" s="84" customFormat="1" customHeight="1" spans="1:5">
      <c r="A62" s="106">
        <v>2010602</v>
      </c>
      <c r="B62" s="106" t="s">
        <v>2064</v>
      </c>
      <c r="C62" s="239">
        <v>857.65</v>
      </c>
      <c r="D62" s="239">
        <v>990</v>
      </c>
      <c r="E62" s="240">
        <f t="shared" si="0"/>
        <v>1.15431702909112</v>
      </c>
    </row>
    <row r="63" s="84" customFormat="1" customHeight="1" spans="1:5">
      <c r="A63" s="106">
        <v>2010603</v>
      </c>
      <c r="B63" s="106" t="s">
        <v>2065</v>
      </c>
      <c r="C63" s="239">
        <v>0</v>
      </c>
      <c r="D63" s="239"/>
      <c r="E63" s="240"/>
    </row>
    <row r="64" s="84" customFormat="1" customHeight="1" spans="1:5">
      <c r="A64" s="106">
        <v>2010604</v>
      </c>
      <c r="B64" s="106" t="s">
        <v>2100</v>
      </c>
      <c r="C64" s="239">
        <v>0</v>
      </c>
      <c r="D64" s="239"/>
      <c r="E64" s="240"/>
    </row>
    <row r="65" s="84" customFormat="1" customHeight="1" spans="1:5">
      <c r="A65" s="106">
        <v>2010605</v>
      </c>
      <c r="B65" s="106" t="s">
        <v>2101</v>
      </c>
      <c r="C65" s="239">
        <v>0</v>
      </c>
      <c r="D65" s="239"/>
      <c r="E65" s="240"/>
    </row>
    <row r="66" s="84" customFormat="1" customHeight="1" spans="1:5">
      <c r="A66" s="106">
        <v>2010606</v>
      </c>
      <c r="B66" s="106" t="s">
        <v>2102</v>
      </c>
      <c r="C66" s="239">
        <v>0</v>
      </c>
      <c r="D66" s="239"/>
      <c r="E66" s="240"/>
    </row>
    <row r="67" s="84" customFormat="1" customHeight="1" spans="1:5">
      <c r="A67" s="106">
        <v>2010607</v>
      </c>
      <c r="B67" s="106" t="s">
        <v>2103</v>
      </c>
      <c r="C67" s="239">
        <v>381</v>
      </c>
      <c r="D67" s="239">
        <v>175</v>
      </c>
      <c r="E67" s="240">
        <f t="shared" si="0"/>
        <v>0.459317585301837</v>
      </c>
    </row>
    <row r="68" s="84" customFormat="1" customHeight="1" spans="1:5">
      <c r="A68" s="106">
        <v>2010608</v>
      </c>
      <c r="B68" s="106" t="s">
        <v>2104</v>
      </c>
      <c r="C68" s="239">
        <v>200</v>
      </c>
      <c r="D68" s="239">
        <v>183</v>
      </c>
      <c r="E68" s="240">
        <f t="shared" si="0"/>
        <v>0.915</v>
      </c>
    </row>
    <row r="69" s="84" customFormat="1" customHeight="1" spans="1:5">
      <c r="A69" s="106">
        <v>2010650</v>
      </c>
      <c r="B69" s="106" t="s">
        <v>2072</v>
      </c>
      <c r="C69" s="239">
        <v>0</v>
      </c>
      <c r="D69" s="239"/>
      <c r="E69" s="240"/>
    </row>
    <row r="70" s="84" customFormat="1" customHeight="1" spans="1:5">
      <c r="A70" s="106">
        <v>2010699</v>
      </c>
      <c r="B70" s="106" t="s">
        <v>2105</v>
      </c>
      <c r="C70" s="239">
        <v>0</v>
      </c>
      <c r="D70" s="239">
        <v>38</v>
      </c>
      <c r="E70" s="240"/>
    </row>
    <row r="71" s="84" customFormat="1" customHeight="1" spans="1:5">
      <c r="A71" s="106">
        <v>20107</v>
      </c>
      <c r="B71" s="241" t="s">
        <v>2106</v>
      </c>
      <c r="C71" s="239">
        <v>1000</v>
      </c>
      <c r="D71" s="239">
        <v>640</v>
      </c>
      <c r="E71" s="240">
        <f>D71/C71</f>
        <v>0.64</v>
      </c>
    </row>
    <row r="72" s="84" customFormat="1" customHeight="1" spans="1:5">
      <c r="A72" s="106">
        <v>2010701</v>
      </c>
      <c r="B72" s="106" t="s">
        <v>2063</v>
      </c>
      <c r="C72" s="239">
        <v>0</v>
      </c>
      <c r="D72" s="239"/>
      <c r="E72" s="240"/>
    </row>
    <row r="73" s="84" customFormat="1" customHeight="1" spans="1:5">
      <c r="A73" s="106">
        <v>2010702</v>
      </c>
      <c r="B73" s="106" t="s">
        <v>2064</v>
      </c>
      <c r="C73" s="239">
        <v>1000</v>
      </c>
      <c r="D73" s="239">
        <v>640</v>
      </c>
      <c r="E73" s="240">
        <f>D73/C73</f>
        <v>0.64</v>
      </c>
    </row>
    <row r="74" s="84" customFormat="1" customHeight="1" spans="1:5">
      <c r="A74" s="106">
        <v>2010703</v>
      </c>
      <c r="B74" s="106" t="s">
        <v>2065</v>
      </c>
      <c r="C74" s="239">
        <v>0</v>
      </c>
      <c r="D74" s="239"/>
      <c r="E74" s="240"/>
    </row>
    <row r="75" s="84" customFormat="1" customHeight="1" spans="1:5">
      <c r="A75" s="106">
        <v>2010709</v>
      </c>
      <c r="B75" s="106" t="s">
        <v>2103</v>
      </c>
      <c r="C75" s="239">
        <v>0</v>
      </c>
      <c r="D75" s="239"/>
      <c r="E75" s="240"/>
    </row>
    <row r="76" s="84" customFormat="1" customHeight="1" spans="1:5">
      <c r="A76" s="106">
        <v>2010710</v>
      </c>
      <c r="B76" s="106" t="s">
        <v>2107</v>
      </c>
      <c r="C76" s="239"/>
      <c r="D76" s="239"/>
      <c r="E76" s="240"/>
    </row>
    <row r="77" s="84" customFormat="1" customHeight="1" spans="1:5">
      <c r="A77" s="106">
        <v>2010750</v>
      </c>
      <c r="B77" s="106" t="s">
        <v>2072</v>
      </c>
      <c r="C77" s="239">
        <v>0</v>
      </c>
      <c r="D77" s="239"/>
      <c r="E77" s="240"/>
    </row>
    <row r="78" s="84" customFormat="1" customHeight="1" spans="1:5">
      <c r="A78" s="106">
        <v>2010799</v>
      </c>
      <c r="B78" s="106" t="s">
        <v>2108</v>
      </c>
      <c r="C78" s="239">
        <v>0</v>
      </c>
      <c r="D78" s="239"/>
      <c r="E78" s="240"/>
    </row>
    <row r="79" s="84" customFormat="1" customHeight="1" spans="1:5">
      <c r="A79" s="106">
        <v>20108</v>
      </c>
      <c r="B79" s="241" t="s">
        <v>2109</v>
      </c>
      <c r="C79" s="239">
        <v>514.22799</v>
      </c>
      <c r="D79" s="239">
        <v>605</v>
      </c>
      <c r="E79" s="240">
        <f>D79/C79</f>
        <v>1.17652094356046</v>
      </c>
    </row>
    <row r="80" s="84" customFormat="1" customHeight="1" spans="1:5">
      <c r="A80" s="106">
        <v>2010801</v>
      </c>
      <c r="B80" s="106" t="s">
        <v>2063</v>
      </c>
      <c r="C80" s="239">
        <v>365.72799</v>
      </c>
      <c r="D80" s="239">
        <v>392</v>
      </c>
      <c r="E80" s="240">
        <f>D80/C80</f>
        <v>1.07183483550165</v>
      </c>
    </row>
    <row r="81" s="84" customFormat="1" customHeight="1" spans="1:5">
      <c r="A81" s="106">
        <v>2010802</v>
      </c>
      <c r="B81" s="106" t="s">
        <v>2064</v>
      </c>
      <c r="C81" s="239">
        <v>0</v>
      </c>
      <c r="D81" s="239">
        <v>67</v>
      </c>
      <c r="E81" s="240"/>
    </row>
    <row r="82" s="84" customFormat="1" customHeight="1" spans="1:5">
      <c r="A82" s="106">
        <v>2010803</v>
      </c>
      <c r="B82" s="106" t="s">
        <v>2065</v>
      </c>
      <c r="C82" s="239">
        <v>0</v>
      </c>
      <c r="D82" s="239"/>
      <c r="E82" s="240"/>
    </row>
    <row r="83" s="84" customFormat="1" customHeight="1" spans="1:5">
      <c r="A83" s="106">
        <v>2010804</v>
      </c>
      <c r="B83" s="106" t="s">
        <v>2110</v>
      </c>
      <c r="C83" s="239">
        <v>148.5</v>
      </c>
      <c r="D83" s="239">
        <v>146</v>
      </c>
      <c r="E83" s="240">
        <f>D83/C83</f>
        <v>0.983164983164983</v>
      </c>
    </row>
    <row r="84" s="84" customFormat="1" customHeight="1" spans="1:5">
      <c r="A84" s="106">
        <v>2010805</v>
      </c>
      <c r="B84" s="106" t="s">
        <v>2111</v>
      </c>
      <c r="C84" s="239">
        <v>0</v>
      </c>
      <c r="D84" s="239"/>
      <c r="E84" s="240"/>
    </row>
    <row r="85" s="84" customFormat="1" customHeight="1" spans="1:5">
      <c r="A85" s="106">
        <v>2010806</v>
      </c>
      <c r="B85" s="106" t="s">
        <v>2103</v>
      </c>
      <c r="C85" s="239">
        <v>0</v>
      </c>
      <c r="D85" s="239"/>
      <c r="E85" s="240"/>
    </row>
    <row r="86" s="84" customFormat="1" customHeight="1" spans="1:5">
      <c r="A86" s="106">
        <v>2010850</v>
      </c>
      <c r="B86" s="106" t="s">
        <v>2072</v>
      </c>
      <c r="C86" s="239">
        <v>0</v>
      </c>
      <c r="D86" s="239"/>
      <c r="E86" s="240"/>
    </row>
    <row r="87" s="84" customFormat="1" customHeight="1" spans="1:5">
      <c r="A87" s="106">
        <v>2010899</v>
      </c>
      <c r="B87" s="106" t="s">
        <v>2112</v>
      </c>
      <c r="C87" s="239">
        <v>0</v>
      </c>
      <c r="D87" s="239"/>
      <c r="E87" s="240"/>
    </row>
    <row r="88" s="84" customFormat="1" customHeight="1" spans="1:5">
      <c r="A88" s="106">
        <v>20109</v>
      </c>
      <c r="B88" s="241" t="s">
        <v>2113</v>
      </c>
      <c r="C88" s="239">
        <v>0</v>
      </c>
      <c r="D88" s="239">
        <v>1</v>
      </c>
      <c r="E88" s="240"/>
    </row>
    <row r="89" s="84" customFormat="1" customHeight="1" spans="1:5">
      <c r="A89" s="106">
        <v>2010901</v>
      </c>
      <c r="B89" s="106" t="s">
        <v>2063</v>
      </c>
      <c r="C89" s="239">
        <v>0</v>
      </c>
      <c r="D89" s="239">
        <v>1</v>
      </c>
      <c r="E89" s="240"/>
    </row>
    <row r="90" s="84" customFormat="1" customHeight="1" spans="1:5">
      <c r="A90" s="106">
        <v>2010902</v>
      </c>
      <c r="B90" s="106" t="s">
        <v>2064</v>
      </c>
      <c r="C90" s="239">
        <v>0</v>
      </c>
      <c r="D90" s="239"/>
      <c r="E90" s="240"/>
    </row>
    <row r="91" s="84" customFormat="1" customHeight="1" spans="1:5">
      <c r="A91" s="106">
        <v>2010903</v>
      </c>
      <c r="B91" s="106" t="s">
        <v>2065</v>
      </c>
      <c r="C91" s="239">
        <v>0</v>
      </c>
      <c r="D91" s="239"/>
      <c r="E91" s="240"/>
    </row>
    <row r="92" s="84" customFormat="1" customHeight="1" spans="1:5">
      <c r="A92" s="106">
        <v>2010905</v>
      </c>
      <c r="B92" s="106" t="s">
        <v>2114</v>
      </c>
      <c r="C92" s="239">
        <v>0</v>
      </c>
      <c r="D92" s="239"/>
      <c r="E92" s="240"/>
    </row>
    <row r="93" s="84" customFormat="1" customHeight="1" spans="1:5">
      <c r="A93" s="106">
        <v>2010907</v>
      </c>
      <c r="B93" s="106" t="s">
        <v>2115</v>
      </c>
      <c r="C93" s="239">
        <v>0</v>
      </c>
      <c r="D93" s="239"/>
      <c r="E93" s="240"/>
    </row>
    <row r="94" s="84" customFormat="1" customHeight="1" spans="1:5">
      <c r="A94" s="106">
        <v>2010908</v>
      </c>
      <c r="B94" s="106" t="s">
        <v>2103</v>
      </c>
      <c r="C94" s="239">
        <v>0</v>
      </c>
      <c r="D94" s="239"/>
      <c r="E94" s="240"/>
    </row>
    <row r="95" s="84" customFormat="1" customHeight="1" spans="1:5">
      <c r="A95" s="106">
        <v>2010909</v>
      </c>
      <c r="B95" s="106" t="s">
        <v>2116</v>
      </c>
      <c r="C95" s="239">
        <v>0</v>
      </c>
      <c r="D95" s="239"/>
      <c r="E95" s="240"/>
    </row>
    <row r="96" s="84" customFormat="1" customHeight="1" spans="1:5">
      <c r="A96" s="106">
        <v>2010910</v>
      </c>
      <c r="B96" s="106" t="s">
        <v>2117</v>
      </c>
      <c r="C96" s="239">
        <v>0</v>
      </c>
      <c r="D96" s="239"/>
      <c r="E96" s="240"/>
    </row>
    <row r="97" s="84" customFormat="1" customHeight="1" spans="1:5">
      <c r="A97" s="106">
        <v>2010911</v>
      </c>
      <c r="B97" s="106" t="s">
        <v>2118</v>
      </c>
      <c r="C97" s="239">
        <v>0</v>
      </c>
      <c r="D97" s="239"/>
      <c r="E97" s="240"/>
    </row>
    <row r="98" s="84" customFormat="1" customHeight="1" spans="1:5">
      <c r="A98" s="106">
        <v>2010912</v>
      </c>
      <c r="B98" s="106" t="s">
        <v>2119</v>
      </c>
      <c r="C98" s="239">
        <v>0</v>
      </c>
      <c r="D98" s="239"/>
      <c r="E98" s="240"/>
    </row>
    <row r="99" s="84" customFormat="1" customHeight="1" spans="1:5">
      <c r="A99" s="106">
        <v>2010950</v>
      </c>
      <c r="B99" s="106" t="s">
        <v>2072</v>
      </c>
      <c r="C99" s="239">
        <v>0</v>
      </c>
      <c r="D99" s="239"/>
      <c r="E99" s="240"/>
    </row>
    <row r="100" s="84" customFormat="1" customHeight="1" spans="1:5">
      <c r="A100" s="106">
        <v>2010999</v>
      </c>
      <c r="B100" s="106" t="s">
        <v>2120</v>
      </c>
      <c r="C100" s="239">
        <v>0</v>
      </c>
      <c r="D100" s="239"/>
      <c r="E100" s="240"/>
    </row>
    <row r="101" s="84" customFormat="1" customHeight="1" spans="1:5">
      <c r="A101" s="106">
        <v>20111</v>
      </c>
      <c r="B101" s="241" t="s">
        <v>2121</v>
      </c>
      <c r="C101" s="239">
        <v>1777.809592</v>
      </c>
      <c r="D101" s="239">
        <v>1879</v>
      </c>
      <c r="E101" s="240">
        <f>D101/C101</f>
        <v>1.05691858591345</v>
      </c>
    </row>
    <row r="102" s="84" customFormat="1" customHeight="1" spans="1:5">
      <c r="A102" s="106">
        <v>2011101</v>
      </c>
      <c r="B102" s="106" t="s">
        <v>2063</v>
      </c>
      <c r="C102" s="239">
        <v>1109.809592</v>
      </c>
      <c r="D102" s="239">
        <v>1135</v>
      </c>
      <c r="E102" s="240">
        <f>D102/C102</f>
        <v>1.02269795483981</v>
      </c>
    </row>
    <row r="103" s="84" customFormat="1" customHeight="1" spans="1:5">
      <c r="A103" s="106">
        <v>2011102</v>
      </c>
      <c r="B103" s="106" t="s">
        <v>2064</v>
      </c>
      <c r="C103" s="239">
        <v>568</v>
      </c>
      <c r="D103" s="239">
        <v>621</v>
      </c>
      <c r="E103" s="240">
        <f>D103/C103</f>
        <v>1.09330985915493</v>
      </c>
    </row>
    <row r="104" s="84" customFormat="1" customHeight="1" spans="1:5">
      <c r="A104" s="106">
        <v>2011103</v>
      </c>
      <c r="B104" s="106" t="s">
        <v>2065</v>
      </c>
      <c r="C104" s="239">
        <v>0</v>
      </c>
      <c r="D104" s="239"/>
      <c r="E104" s="240"/>
    </row>
    <row r="105" s="84" customFormat="1" customHeight="1" spans="1:5">
      <c r="A105" s="106">
        <v>2011104</v>
      </c>
      <c r="B105" s="106" t="s">
        <v>2122</v>
      </c>
      <c r="C105" s="239">
        <v>0</v>
      </c>
      <c r="D105" s="239"/>
      <c r="E105" s="240"/>
    </row>
    <row r="106" s="84" customFormat="1" customHeight="1" spans="1:5">
      <c r="A106" s="106">
        <v>2011105</v>
      </c>
      <c r="B106" s="106" t="s">
        <v>2123</v>
      </c>
      <c r="C106" s="239">
        <v>0</v>
      </c>
      <c r="D106" s="239"/>
      <c r="E106" s="240"/>
    </row>
    <row r="107" s="84" customFormat="1" customHeight="1" spans="1:5">
      <c r="A107" s="106">
        <v>2011106</v>
      </c>
      <c r="B107" s="106" t="s">
        <v>2124</v>
      </c>
      <c r="C107" s="239">
        <v>100</v>
      </c>
      <c r="D107" s="239">
        <v>123</v>
      </c>
      <c r="E107" s="240">
        <f>D107/C107</f>
        <v>1.23</v>
      </c>
    </row>
    <row r="108" s="84" customFormat="1" customHeight="1" spans="1:5">
      <c r="A108" s="106">
        <v>2011150</v>
      </c>
      <c r="B108" s="106" t="s">
        <v>2072</v>
      </c>
      <c r="C108" s="239">
        <v>0</v>
      </c>
      <c r="D108" s="239"/>
      <c r="E108" s="240"/>
    </row>
    <row r="109" s="84" customFormat="1" customHeight="1" spans="1:5">
      <c r="A109" s="106">
        <v>2011199</v>
      </c>
      <c r="B109" s="106" t="s">
        <v>2125</v>
      </c>
      <c r="C109" s="239">
        <v>0</v>
      </c>
      <c r="D109" s="239"/>
      <c r="E109" s="240"/>
    </row>
    <row r="110" s="84" customFormat="1" customHeight="1" spans="1:5">
      <c r="A110" s="106">
        <v>20113</v>
      </c>
      <c r="B110" s="241" t="s">
        <v>2126</v>
      </c>
      <c r="C110" s="239">
        <v>0</v>
      </c>
      <c r="D110" s="239">
        <v>34</v>
      </c>
      <c r="E110" s="240"/>
    </row>
    <row r="111" s="84" customFormat="1" customHeight="1" spans="1:5">
      <c r="A111" s="106">
        <v>2011301</v>
      </c>
      <c r="B111" s="106" t="s">
        <v>2063</v>
      </c>
      <c r="C111" s="239">
        <v>0</v>
      </c>
      <c r="D111" s="239">
        <v>7</v>
      </c>
      <c r="E111" s="240"/>
    </row>
    <row r="112" s="84" customFormat="1" customHeight="1" spans="1:5">
      <c r="A112" s="106">
        <v>2011302</v>
      </c>
      <c r="B112" s="106" t="s">
        <v>2064</v>
      </c>
      <c r="C112" s="239">
        <v>0</v>
      </c>
      <c r="D112" s="239">
        <v>2</v>
      </c>
      <c r="E112" s="240"/>
    </row>
    <row r="113" s="84" customFormat="1" customHeight="1" spans="1:5">
      <c r="A113" s="106">
        <v>2011303</v>
      </c>
      <c r="B113" s="106" t="s">
        <v>2065</v>
      </c>
      <c r="C113" s="239">
        <v>0</v>
      </c>
      <c r="D113" s="239"/>
      <c r="E113" s="240"/>
    </row>
    <row r="114" s="84" customFormat="1" customHeight="1" spans="1:5">
      <c r="A114" s="106">
        <v>2011304</v>
      </c>
      <c r="B114" s="106" t="s">
        <v>2127</v>
      </c>
      <c r="C114" s="239">
        <v>0</v>
      </c>
      <c r="D114" s="239"/>
      <c r="E114" s="240"/>
    </row>
    <row r="115" s="84" customFormat="1" customHeight="1" spans="1:5">
      <c r="A115" s="106">
        <v>2011305</v>
      </c>
      <c r="B115" s="106" t="s">
        <v>2128</v>
      </c>
      <c r="C115" s="239">
        <v>0</v>
      </c>
      <c r="D115" s="239"/>
      <c r="E115" s="240"/>
    </row>
    <row r="116" s="84" customFormat="1" customHeight="1" spans="1:5">
      <c r="A116" s="106">
        <v>2011306</v>
      </c>
      <c r="B116" s="106" t="s">
        <v>2129</v>
      </c>
      <c r="C116" s="239">
        <v>0</v>
      </c>
      <c r="D116" s="239"/>
      <c r="E116" s="240"/>
    </row>
    <row r="117" s="84" customFormat="1" customHeight="1" spans="1:5">
      <c r="A117" s="106">
        <v>2011307</v>
      </c>
      <c r="B117" s="106" t="s">
        <v>2130</v>
      </c>
      <c r="C117" s="239">
        <v>0</v>
      </c>
      <c r="D117" s="239"/>
      <c r="E117" s="240"/>
    </row>
    <row r="118" s="84" customFormat="1" customHeight="1" spans="1:5">
      <c r="A118" s="106">
        <v>2011308</v>
      </c>
      <c r="B118" s="106" t="s">
        <v>2131</v>
      </c>
      <c r="C118" s="239">
        <v>0</v>
      </c>
      <c r="D118" s="239">
        <v>14</v>
      </c>
      <c r="E118" s="240"/>
    </row>
    <row r="119" s="84" customFormat="1" customHeight="1" spans="1:5">
      <c r="A119" s="106">
        <v>2011350</v>
      </c>
      <c r="B119" s="106" t="s">
        <v>2072</v>
      </c>
      <c r="C119" s="239">
        <v>0</v>
      </c>
      <c r="D119" s="239"/>
      <c r="E119" s="240"/>
    </row>
    <row r="120" s="84" customFormat="1" customHeight="1" spans="1:5">
      <c r="A120" s="106">
        <v>2011399</v>
      </c>
      <c r="B120" s="106" t="s">
        <v>2132</v>
      </c>
      <c r="C120" s="239">
        <v>0</v>
      </c>
      <c r="D120" s="239">
        <v>11</v>
      </c>
      <c r="E120" s="240"/>
    </row>
    <row r="121" s="84" customFormat="1" customHeight="1" spans="1:5">
      <c r="A121" s="106">
        <v>20114</v>
      </c>
      <c r="B121" s="241" t="s">
        <v>2133</v>
      </c>
      <c r="C121" s="239">
        <v>0</v>
      </c>
      <c r="D121" s="239">
        <v>120</v>
      </c>
      <c r="E121" s="240"/>
    </row>
    <row r="122" s="84" customFormat="1" customHeight="1" spans="1:5">
      <c r="A122" s="106">
        <v>2011401</v>
      </c>
      <c r="B122" s="106" t="s">
        <v>2063</v>
      </c>
      <c r="C122" s="239">
        <v>0</v>
      </c>
      <c r="D122" s="239"/>
      <c r="E122" s="240"/>
    </row>
    <row r="123" s="84" customFormat="1" customHeight="1" spans="1:5">
      <c r="A123" s="106">
        <v>2011402</v>
      </c>
      <c r="B123" s="106" t="s">
        <v>2064</v>
      </c>
      <c r="C123" s="239">
        <v>0</v>
      </c>
      <c r="D123" s="239"/>
      <c r="E123" s="240"/>
    </row>
    <row r="124" s="84" customFormat="1" customHeight="1" spans="1:5">
      <c r="A124" s="106">
        <v>2011403</v>
      </c>
      <c r="B124" s="106" t="s">
        <v>2065</v>
      </c>
      <c r="C124" s="239">
        <v>0</v>
      </c>
      <c r="D124" s="239"/>
      <c r="E124" s="240"/>
    </row>
    <row r="125" s="84" customFormat="1" customHeight="1" spans="1:5">
      <c r="A125" s="106">
        <v>2011404</v>
      </c>
      <c r="B125" s="106" t="s">
        <v>2134</v>
      </c>
      <c r="C125" s="239">
        <v>0</v>
      </c>
      <c r="D125" s="239"/>
      <c r="E125" s="240"/>
    </row>
    <row r="126" s="84" customFormat="1" customHeight="1" spans="1:5">
      <c r="A126" s="106">
        <v>2011405</v>
      </c>
      <c r="B126" s="106" t="s">
        <v>2135</v>
      </c>
      <c r="C126" s="239">
        <v>0</v>
      </c>
      <c r="D126" s="239"/>
      <c r="E126" s="240"/>
    </row>
    <row r="127" s="84" customFormat="1" customHeight="1" spans="1:5">
      <c r="A127" s="106">
        <v>2011408</v>
      </c>
      <c r="B127" s="106" t="s">
        <v>2136</v>
      </c>
      <c r="C127" s="239">
        <v>0</v>
      </c>
      <c r="D127" s="239"/>
      <c r="E127" s="240"/>
    </row>
    <row r="128" s="84" customFormat="1" customHeight="1" spans="1:5">
      <c r="A128" s="106">
        <v>2011409</v>
      </c>
      <c r="B128" s="106" t="s">
        <v>2137</v>
      </c>
      <c r="C128" s="239">
        <v>0</v>
      </c>
      <c r="D128" s="239">
        <v>70</v>
      </c>
      <c r="E128" s="240"/>
    </row>
    <row r="129" s="84" customFormat="1" customHeight="1" spans="1:5">
      <c r="A129" s="106">
        <v>2011410</v>
      </c>
      <c r="B129" s="106" t="s">
        <v>2138</v>
      </c>
      <c r="C129" s="239">
        <v>0</v>
      </c>
      <c r="D129" s="239"/>
      <c r="E129" s="240"/>
    </row>
    <row r="130" s="84" customFormat="1" customHeight="1" spans="1:5">
      <c r="A130" s="106">
        <v>2011411</v>
      </c>
      <c r="B130" s="106" t="s">
        <v>2139</v>
      </c>
      <c r="C130" s="239">
        <v>0</v>
      </c>
      <c r="D130" s="239"/>
      <c r="E130" s="240"/>
    </row>
    <row r="131" s="84" customFormat="1" customHeight="1" spans="1:5">
      <c r="A131" s="106">
        <v>2011450</v>
      </c>
      <c r="B131" s="106" t="s">
        <v>2072</v>
      </c>
      <c r="C131" s="239">
        <v>0</v>
      </c>
      <c r="D131" s="239"/>
      <c r="E131" s="240"/>
    </row>
    <row r="132" s="84" customFormat="1" customHeight="1" spans="1:5">
      <c r="A132" s="106">
        <v>2011499</v>
      </c>
      <c r="B132" s="106" t="s">
        <v>2140</v>
      </c>
      <c r="C132" s="239">
        <v>0</v>
      </c>
      <c r="D132" s="239">
        <v>50</v>
      </c>
      <c r="E132" s="240"/>
    </row>
    <row r="133" s="84" customFormat="1" customHeight="1" spans="1:5">
      <c r="A133" s="106">
        <v>20123</v>
      </c>
      <c r="B133" s="241" t="s">
        <v>2141</v>
      </c>
      <c r="C133" s="239">
        <v>20</v>
      </c>
      <c r="D133" s="239">
        <v>17</v>
      </c>
      <c r="E133" s="240">
        <f>D133/C133</f>
        <v>0.85</v>
      </c>
    </row>
    <row r="134" s="84" customFormat="1" customHeight="1" spans="1:5">
      <c r="A134" s="106">
        <v>2012301</v>
      </c>
      <c r="B134" s="106" t="s">
        <v>2063</v>
      </c>
      <c r="C134" s="239">
        <v>0</v>
      </c>
      <c r="D134" s="239"/>
      <c r="E134" s="240"/>
    </row>
    <row r="135" s="84" customFormat="1" customHeight="1" spans="1:5">
      <c r="A135" s="106">
        <v>2012302</v>
      </c>
      <c r="B135" s="106" t="s">
        <v>2064</v>
      </c>
      <c r="C135" s="239">
        <v>0</v>
      </c>
      <c r="D135" s="239"/>
      <c r="E135" s="240"/>
    </row>
    <row r="136" s="84" customFormat="1" customHeight="1" spans="1:5">
      <c r="A136" s="106">
        <v>2012303</v>
      </c>
      <c r="B136" s="106" t="s">
        <v>2065</v>
      </c>
      <c r="C136" s="239">
        <v>0</v>
      </c>
      <c r="D136" s="239"/>
      <c r="E136" s="240"/>
    </row>
    <row r="137" s="84" customFormat="1" customHeight="1" spans="1:5">
      <c r="A137" s="106">
        <v>2012304</v>
      </c>
      <c r="B137" s="106" t="s">
        <v>2142</v>
      </c>
      <c r="C137" s="239">
        <v>20</v>
      </c>
      <c r="D137" s="239">
        <v>7</v>
      </c>
      <c r="E137" s="240">
        <f>D137/C137</f>
        <v>0.35</v>
      </c>
    </row>
    <row r="138" s="84" customFormat="1" customHeight="1" spans="1:5">
      <c r="A138" s="106">
        <v>2012350</v>
      </c>
      <c r="B138" s="106" t="s">
        <v>2072</v>
      </c>
      <c r="C138" s="239">
        <v>0</v>
      </c>
      <c r="D138" s="239"/>
      <c r="E138" s="240"/>
    </row>
    <row r="139" s="84" customFormat="1" customHeight="1" spans="1:5">
      <c r="A139" s="106">
        <v>2012399</v>
      </c>
      <c r="B139" s="106" t="s">
        <v>2143</v>
      </c>
      <c r="C139" s="239">
        <v>0</v>
      </c>
      <c r="D139" s="239">
        <v>10</v>
      </c>
      <c r="E139" s="240"/>
    </row>
    <row r="140" s="84" customFormat="1" customHeight="1" spans="1:5">
      <c r="A140" s="106">
        <v>20125</v>
      </c>
      <c r="B140" s="241" t="s">
        <v>2144</v>
      </c>
      <c r="C140" s="239">
        <v>0</v>
      </c>
      <c r="D140" s="239">
        <v>0</v>
      </c>
      <c r="E140" s="240"/>
    </row>
    <row r="141" s="84" customFormat="1" customHeight="1" spans="1:5">
      <c r="A141" s="106">
        <v>2012501</v>
      </c>
      <c r="B141" s="106" t="s">
        <v>2063</v>
      </c>
      <c r="C141" s="239">
        <v>0</v>
      </c>
      <c r="D141" s="239"/>
      <c r="E141" s="240"/>
    </row>
    <row r="142" s="84" customFormat="1" customHeight="1" spans="1:5">
      <c r="A142" s="106">
        <v>2012502</v>
      </c>
      <c r="B142" s="106" t="s">
        <v>2064</v>
      </c>
      <c r="C142" s="239">
        <v>0</v>
      </c>
      <c r="D142" s="239"/>
      <c r="E142" s="240"/>
    </row>
    <row r="143" s="84" customFormat="1" customHeight="1" spans="1:5">
      <c r="A143" s="106">
        <v>2012503</v>
      </c>
      <c r="B143" s="106" t="s">
        <v>2065</v>
      </c>
      <c r="C143" s="239">
        <v>0</v>
      </c>
      <c r="D143" s="239"/>
      <c r="E143" s="240"/>
    </row>
    <row r="144" s="84" customFormat="1" customHeight="1" spans="1:5">
      <c r="A144" s="106">
        <v>2012504</v>
      </c>
      <c r="B144" s="106" t="s">
        <v>2145</v>
      </c>
      <c r="C144" s="239">
        <v>0</v>
      </c>
      <c r="D144" s="239"/>
      <c r="E144" s="240"/>
    </row>
    <row r="145" s="84" customFormat="1" customHeight="1" spans="1:5">
      <c r="A145" s="106">
        <v>2012505</v>
      </c>
      <c r="B145" s="106" t="s">
        <v>2146</v>
      </c>
      <c r="C145" s="239">
        <v>0</v>
      </c>
      <c r="D145" s="239"/>
      <c r="E145" s="240"/>
    </row>
    <row r="146" s="84" customFormat="1" customHeight="1" spans="1:5">
      <c r="A146" s="106">
        <v>2012550</v>
      </c>
      <c r="B146" s="106" t="s">
        <v>2072</v>
      </c>
      <c r="C146" s="239">
        <v>0</v>
      </c>
      <c r="D146" s="239"/>
      <c r="E146" s="240"/>
    </row>
    <row r="147" s="84" customFormat="1" customHeight="1" spans="1:5">
      <c r="A147" s="106">
        <v>2012599</v>
      </c>
      <c r="B147" s="106" t="s">
        <v>2147</v>
      </c>
      <c r="C147" s="239">
        <v>0</v>
      </c>
      <c r="D147" s="239"/>
      <c r="E147" s="240"/>
    </row>
    <row r="148" s="84" customFormat="1" customHeight="1" spans="1:5">
      <c r="A148" s="106">
        <v>20126</v>
      </c>
      <c r="B148" s="241" t="s">
        <v>2148</v>
      </c>
      <c r="C148" s="239">
        <v>173.383395</v>
      </c>
      <c r="D148" s="239">
        <v>181</v>
      </c>
      <c r="E148" s="240">
        <f>D148/C148</f>
        <v>1.04392926439121</v>
      </c>
    </row>
    <row r="149" s="84" customFormat="1" customHeight="1" spans="1:5">
      <c r="A149" s="106">
        <v>2012601</v>
      </c>
      <c r="B149" s="106" t="s">
        <v>2063</v>
      </c>
      <c r="C149" s="239">
        <v>106.883395</v>
      </c>
      <c r="D149" s="239">
        <v>120</v>
      </c>
      <c r="E149" s="240">
        <f>D149/C149</f>
        <v>1.12271882830818</v>
      </c>
    </row>
    <row r="150" s="84" customFormat="1" customHeight="1" spans="1:5">
      <c r="A150" s="106">
        <v>2012602</v>
      </c>
      <c r="B150" s="106" t="s">
        <v>2064</v>
      </c>
      <c r="C150" s="239">
        <v>66.5</v>
      </c>
      <c r="D150" s="239">
        <v>61</v>
      </c>
      <c r="E150" s="240">
        <f>D150/C150</f>
        <v>0.917293233082707</v>
      </c>
    </row>
    <row r="151" s="84" customFormat="1" customHeight="1" spans="1:5">
      <c r="A151" s="106">
        <v>2012603</v>
      </c>
      <c r="B151" s="106" t="s">
        <v>2065</v>
      </c>
      <c r="C151" s="239">
        <v>0</v>
      </c>
      <c r="D151" s="239"/>
      <c r="E151" s="240"/>
    </row>
    <row r="152" s="84" customFormat="1" customHeight="1" spans="1:5">
      <c r="A152" s="106">
        <v>2012604</v>
      </c>
      <c r="B152" s="106" t="s">
        <v>2149</v>
      </c>
      <c r="C152" s="239">
        <v>0</v>
      </c>
      <c r="D152" s="239"/>
      <c r="E152" s="240"/>
    </row>
    <row r="153" s="84" customFormat="1" customHeight="1" spans="1:5">
      <c r="A153" s="106">
        <v>2012699</v>
      </c>
      <c r="B153" s="106" t="s">
        <v>2150</v>
      </c>
      <c r="C153" s="239">
        <v>0</v>
      </c>
      <c r="D153" s="239"/>
      <c r="E153" s="240"/>
    </row>
    <row r="154" s="84" customFormat="1" customHeight="1" spans="1:5">
      <c r="A154" s="106">
        <v>20128</v>
      </c>
      <c r="B154" s="241" t="s">
        <v>2151</v>
      </c>
      <c r="C154" s="239">
        <v>135.793581</v>
      </c>
      <c r="D154" s="239">
        <v>128</v>
      </c>
      <c r="E154" s="240">
        <f>D154/C154</f>
        <v>0.942607147240634</v>
      </c>
    </row>
    <row r="155" s="84" customFormat="1" customHeight="1" spans="1:5">
      <c r="A155" s="106">
        <v>2012801</v>
      </c>
      <c r="B155" s="106" t="s">
        <v>2063</v>
      </c>
      <c r="C155" s="239">
        <v>123.293581</v>
      </c>
      <c r="D155" s="239">
        <v>111</v>
      </c>
      <c r="E155" s="240">
        <f>D155/C155</f>
        <v>0.900290178123709</v>
      </c>
    </row>
    <row r="156" s="84" customFormat="1" customHeight="1" spans="1:5">
      <c r="A156" s="106">
        <v>2012802</v>
      </c>
      <c r="B156" s="106" t="s">
        <v>2064</v>
      </c>
      <c r="C156" s="239">
        <v>12.5</v>
      </c>
      <c r="D156" s="239">
        <v>17</v>
      </c>
      <c r="E156" s="240">
        <f>D156/C156</f>
        <v>1.36</v>
      </c>
    </row>
    <row r="157" s="84" customFormat="1" customHeight="1" spans="1:5">
      <c r="A157" s="106">
        <v>2012803</v>
      </c>
      <c r="B157" s="106" t="s">
        <v>2065</v>
      </c>
      <c r="C157" s="239">
        <v>0</v>
      </c>
      <c r="D157" s="239"/>
      <c r="E157" s="240"/>
    </row>
    <row r="158" s="84" customFormat="1" customHeight="1" spans="1:5">
      <c r="A158" s="106">
        <v>2012804</v>
      </c>
      <c r="B158" s="106" t="s">
        <v>2077</v>
      </c>
      <c r="C158" s="239">
        <v>0</v>
      </c>
      <c r="D158" s="239"/>
      <c r="E158" s="240"/>
    </row>
    <row r="159" s="84" customFormat="1" customHeight="1" spans="1:5">
      <c r="A159" s="106">
        <v>2012850</v>
      </c>
      <c r="B159" s="106" t="s">
        <v>2072</v>
      </c>
      <c r="C159" s="239">
        <v>0</v>
      </c>
      <c r="D159" s="239"/>
      <c r="E159" s="240"/>
    </row>
    <row r="160" s="84" customFormat="1" customHeight="1" spans="1:5">
      <c r="A160" s="106">
        <v>2012899</v>
      </c>
      <c r="B160" s="106" t="s">
        <v>2152</v>
      </c>
      <c r="C160" s="239">
        <v>0</v>
      </c>
      <c r="D160" s="239"/>
      <c r="E160" s="240"/>
    </row>
    <row r="161" s="84" customFormat="1" customHeight="1" spans="1:5">
      <c r="A161" s="106">
        <v>20129</v>
      </c>
      <c r="B161" s="241" t="s">
        <v>2153</v>
      </c>
      <c r="C161" s="239">
        <v>373.925288</v>
      </c>
      <c r="D161" s="239">
        <v>421</v>
      </c>
      <c r="E161" s="240">
        <f>D161/C161</f>
        <v>1.12589336295437</v>
      </c>
    </row>
    <row r="162" s="84" customFormat="1" customHeight="1" spans="1:5">
      <c r="A162" s="106">
        <v>2012901</v>
      </c>
      <c r="B162" s="106" t="s">
        <v>2063</v>
      </c>
      <c r="C162" s="239">
        <v>230.490288</v>
      </c>
      <c r="D162" s="239">
        <v>259</v>
      </c>
      <c r="E162" s="240">
        <f>D162/C162</f>
        <v>1.12369159779956</v>
      </c>
    </row>
    <row r="163" s="84" customFormat="1" customHeight="1" spans="1:5">
      <c r="A163" s="106">
        <v>2012902</v>
      </c>
      <c r="B163" s="106" t="s">
        <v>2064</v>
      </c>
      <c r="C163" s="239">
        <v>143.435</v>
      </c>
      <c r="D163" s="239">
        <v>160</v>
      </c>
      <c r="E163" s="240">
        <f>D163/C163</f>
        <v>1.11548785164012</v>
      </c>
    </row>
    <row r="164" s="84" customFormat="1" customHeight="1" spans="1:5">
      <c r="A164" s="106">
        <v>2012903</v>
      </c>
      <c r="B164" s="106" t="s">
        <v>2065</v>
      </c>
      <c r="C164" s="239">
        <v>0</v>
      </c>
      <c r="D164" s="239"/>
      <c r="E164" s="240"/>
    </row>
    <row r="165" s="84" customFormat="1" customHeight="1" spans="1:5">
      <c r="A165" s="106">
        <v>2012906</v>
      </c>
      <c r="B165" s="106" t="s">
        <v>2154</v>
      </c>
      <c r="C165" s="239">
        <v>0</v>
      </c>
      <c r="D165" s="239"/>
      <c r="E165" s="240"/>
    </row>
    <row r="166" s="84" customFormat="1" customHeight="1" spans="1:5">
      <c r="A166" s="106">
        <v>2012950</v>
      </c>
      <c r="B166" s="106" t="s">
        <v>2072</v>
      </c>
      <c r="C166" s="239">
        <v>0</v>
      </c>
      <c r="D166" s="239"/>
      <c r="E166" s="240"/>
    </row>
    <row r="167" s="84" customFormat="1" customHeight="1" spans="1:5">
      <c r="A167" s="106">
        <v>2012999</v>
      </c>
      <c r="B167" s="106" t="s">
        <v>2155</v>
      </c>
      <c r="C167" s="239">
        <v>0</v>
      </c>
      <c r="D167" s="239">
        <v>2</v>
      </c>
      <c r="E167" s="240"/>
    </row>
    <row r="168" s="84" customFormat="1" customHeight="1" spans="1:5">
      <c r="A168" s="106">
        <v>20131</v>
      </c>
      <c r="B168" s="241" t="s">
        <v>2156</v>
      </c>
      <c r="C168" s="239">
        <v>1928.93716</v>
      </c>
      <c r="D168" s="239">
        <v>1803</v>
      </c>
      <c r="E168" s="240">
        <f>D168/C168</f>
        <v>0.934711631559838</v>
      </c>
    </row>
    <row r="169" s="84" customFormat="1" customHeight="1" spans="1:5">
      <c r="A169" s="106">
        <v>2013101</v>
      </c>
      <c r="B169" s="106" t="s">
        <v>2063</v>
      </c>
      <c r="C169" s="239">
        <v>1273.92996</v>
      </c>
      <c r="D169" s="239">
        <v>1380</v>
      </c>
      <c r="E169" s="240">
        <f>D169/C169</f>
        <v>1.08326206567903</v>
      </c>
    </row>
    <row r="170" s="84" customFormat="1" customHeight="1" spans="1:5">
      <c r="A170" s="106">
        <v>2013102</v>
      </c>
      <c r="B170" s="106" t="s">
        <v>2064</v>
      </c>
      <c r="C170" s="239">
        <v>456.3866</v>
      </c>
      <c r="D170" s="239">
        <v>404</v>
      </c>
      <c r="E170" s="240">
        <f>D170/C170</f>
        <v>0.885214421282308</v>
      </c>
    </row>
    <row r="171" s="84" customFormat="1" customHeight="1" spans="1:5">
      <c r="A171" s="106">
        <v>2013103</v>
      </c>
      <c r="B171" s="106" t="s">
        <v>2065</v>
      </c>
      <c r="C171" s="239">
        <v>0</v>
      </c>
      <c r="D171" s="239"/>
      <c r="E171" s="240"/>
    </row>
    <row r="172" s="84" customFormat="1" customHeight="1" spans="1:5">
      <c r="A172" s="106">
        <v>2013105</v>
      </c>
      <c r="B172" s="106" t="s">
        <v>2157</v>
      </c>
      <c r="C172" s="239">
        <v>198.6206</v>
      </c>
      <c r="D172" s="239">
        <v>19</v>
      </c>
      <c r="E172" s="240">
        <f>D172/C172</f>
        <v>0.0956597654019774</v>
      </c>
    </row>
    <row r="173" s="84" customFormat="1" customHeight="1" spans="1:5">
      <c r="A173" s="106">
        <v>2013150</v>
      </c>
      <c r="B173" s="106" t="s">
        <v>2072</v>
      </c>
      <c r="C173" s="239">
        <v>0</v>
      </c>
      <c r="D173" s="239"/>
      <c r="E173" s="240"/>
    </row>
    <row r="174" s="84" customFormat="1" customHeight="1" spans="1:5">
      <c r="A174" s="106">
        <v>2013199</v>
      </c>
      <c r="B174" s="106" t="s">
        <v>2158</v>
      </c>
      <c r="C174" s="239">
        <v>0</v>
      </c>
      <c r="D174" s="239"/>
      <c r="E174" s="240"/>
    </row>
    <row r="175" s="84" customFormat="1" customHeight="1" spans="1:5">
      <c r="A175" s="106">
        <v>20132</v>
      </c>
      <c r="B175" s="241" t="s">
        <v>2159</v>
      </c>
      <c r="C175" s="239">
        <v>872.92825</v>
      </c>
      <c r="D175" s="239">
        <v>913</v>
      </c>
      <c r="E175" s="240">
        <f>D175/C175</f>
        <v>1.04590497558075</v>
      </c>
    </row>
    <row r="176" s="84" customFormat="1" customHeight="1" spans="1:5">
      <c r="A176" s="106">
        <v>2013201</v>
      </c>
      <c r="B176" s="106" t="s">
        <v>2063</v>
      </c>
      <c r="C176" s="239">
        <v>487.23765</v>
      </c>
      <c r="D176" s="239">
        <v>463</v>
      </c>
      <c r="E176" s="240">
        <f>D176/C176</f>
        <v>0.950254973112197</v>
      </c>
    </row>
    <row r="177" s="84" customFormat="1" customHeight="1" spans="1:5">
      <c r="A177" s="106">
        <v>2013202</v>
      </c>
      <c r="B177" s="106" t="s">
        <v>2064</v>
      </c>
      <c r="C177" s="239">
        <v>0</v>
      </c>
      <c r="D177" s="239">
        <v>154</v>
      </c>
      <c r="E177" s="240"/>
    </row>
    <row r="178" s="84" customFormat="1" customHeight="1" spans="1:5">
      <c r="A178" s="106">
        <v>2013203</v>
      </c>
      <c r="B178" s="106" t="s">
        <v>2065</v>
      </c>
      <c r="C178" s="239">
        <v>0</v>
      </c>
      <c r="D178" s="239"/>
      <c r="E178" s="240"/>
    </row>
    <row r="179" s="84" customFormat="1" customHeight="1" spans="1:5">
      <c r="A179" s="106">
        <v>2013204</v>
      </c>
      <c r="B179" s="106" t="s">
        <v>2160</v>
      </c>
      <c r="C179" s="239">
        <v>0</v>
      </c>
      <c r="D179" s="239"/>
      <c r="E179" s="240"/>
    </row>
    <row r="180" s="84" customFormat="1" customHeight="1" spans="1:5">
      <c r="A180" s="106">
        <v>2013250</v>
      </c>
      <c r="B180" s="106" t="s">
        <v>2072</v>
      </c>
      <c r="C180" s="239">
        <v>0</v>
      </c>
      <c r="D180" s="239"/>
      <c r="E180" s="240"/>
    </row>
    <row r="181" s="84" customFormat="1" customHeight="1" spans="1:5">
      <c r="A181" s="106">
        <v>2013299</v>
      </c>
      <c r="B181" s="106" t="s">
        <v>2161</v>
      </c>
      <c r="C181" s="239">
        <v>385.6906</v>
      </c>
      <c r="D181" s="239">
        <v>296</v>
      </c>
      <c r="E181" s="240">
        <f>D181/C181</f>
        <v>0.767454534800693</v>
      </c>
    </row>
    <row r="182" s="84" customFormat="1" customHeight="1" spans="1:5">
      <c r="A182" s="106">
        <v>20133</v>
      </c>
      <c r="B182" s="241" t="s">
        <v>2162</v>
      </c>
      <c r="C182" s="239">
        <v>39.25</v>
      </c>
      <c r="D182" s="239">
        <v>131</v>
      </c>
      <c r="E182" s="240">
        <f>D182/C182</f>
        <v>3.33757961783439</v>
      </c>
    </row>
    <row r="183" s="84" customFormat="1" customHeight="1" spans="1:5">
      <c r="A183" s="106">
        <v>2013301</v>
      </c>
      <c r="B183" s="106" t="s">
        <v>2063</v>
      </c>
      <c r="C183" s="239">
        <v>0</v>
      </c>
      <c r="D183" s="239">
        <v>4</v>
      </c>
      <c r="E183" s="240"/>
    </row>
    <row r="184" s="84" customFormat="1" customHeight="1" spans="1:5">
      <c r="A184" s="106">
        <v>2013302</v>
      </c>
      <c r="B184" s="106" t="s">
        <v>2064</v>
      </c>
      <c r="C184" s="239">
        <v>0</v>
      </c>
      <c r="D184" s="239">
        <v>43</v>
      </c>
      <c r="E184" s="240"/>
    </row>
    <row r="185" s="84" customFormat="1" customHeight="1" spans="1:5">
      <c r="A185" s="106">
        <v>2013303</v>
      </c>
      <c r="B185" s="106" t="s">
        <v>2065</v>
      </c>
      <c r="C185" s="239">
        <v>0</v>
      </c>
      <c r="D185" s="239"/>
      <c r="E185" s="240"/>
    </row>
    <row r="186" s="84" customFormat="1" customHeight="1" spans="1:5">
      <c r="A186" s="106">
        <v>2013304</v>
      </c>
      <c r="B186" s="106" t="s">
        <v>2163</v>
      </c>
      <c r="C186" s="239">
        <v>0</v>
      </c>
      <c r="D186" s="239">
        <v>79</v>
      </c>
      <c r="E186" s="240"/>
    </row>
    <row r="187" s="84" customFormat="1" customHeight="1" spans="1:5">
      <c r="A187" s="106">
        <v>2013350</v>
      </c>
      <c r="B187" s="106" t="s">
        <v>2072</v>
      </c>
      <c r="C187" s="239">
        <v>0</v>
      </c>
      <c r="D187" s="239"/>
      <c r="E187" s="240"/>
    </row>
    <row r="188" s="84" customFormat="1" customHeight="1" spans="1:5">
      <c r="A188" s="106">
        <v>2013399</v>
      </c>
      <c r="B188" s="106" t="s">
        <v>2164</v>
      </c>
      <c r="C188" s="239">
        <v>39.25</v>
      </c>
      <c r="D188" s="239">
        <v>5</v>
      </c>
      <c r="E188" s="240">
        <f>D188/C188</f>
        <v>0.127388535031847</v>
      </c>
    </row>
    <row r="189" s="84" customFormat="1" customHeight="1" spans="1:5">
      <c r="A189" s="106">
        <v>20134</v>
      </c>
      <c r="B189" s="241" t="s">
        <v>2165</v>
      </c>
      <c r="C189" s="239">
        <v>256.983686</v>
      </c>
      <c r="D189" s="239">
        <v>303</v>
      </c>
      <c r="E189" s="240">
        <f>D189/C189</f>
        <v>1.17906317212681</v>
      </c>
    </row>
    <row r="190" s="84" customFormat="1" customHeight="1" spans="1:5">
      <c r="A190" s="106">
        <v>2013401</v>
      </c>
      <c r="B190" s="106" t="s">
        <v>2063</v>
      </c>
      <c r="C190" s="239">
        <v>229.933686</v>
      </c>
      <c r="D190" s="239">
        <v>235</v>
      </c>
      <c r="E190" s="240">
        <f>D190/C190</f>
        <v>1.02203380499889</v>
      </c>
    </row>
    <row r="191" s="84" customFormat="1" customHeight="1" spans="1:5">
      <c r="A191" s="106">
        <v>2013402</v>
      </c>
      <c r="B191" s="106" t="s">
        <v>2064</v>
      </c>
      <c r="C191" s="239">
        <v>17.55</v>
      </c>
      <c r="D191" s="239">
        <v>57</v>
      </c>
      <c r="E191" s="240">
        <f>D191/C191</f>
        <v>3.24786324786325</v>
      </c>
    </row>
    <row r="192" s="84" customFormat="1" customHeight="1" spans="1:5">
      <c r="A192" s="106">
        <v>2013403</v>
      </c>
      <c r="B192" s="106" t="s">
        <v>2065</v>
      </c>
      <c r="C192" s="239">
        <v>0</v>
      </c>
      <c r="D192" s="239"/>
      <c r="E192" s="240"/>
    </row>
    <row r="193" s="84" customFormat="1" customHeight="1" spans="1:5">
      <c r="A193" s="106">
        <v>2013404</v>
      </c>
      <c r="B193" s="106" t="s">
        <v>913</v>
      </c>
      <c r="C193" s="239">
        <v>9.5</v>
      </c>
      <c r="D193" s="239">
        <v>8</v>
      </c>
      <c r="E193" s="240">
        <f>D193/C193</f>
        <v>0.842105263157895</v>
      </c>
    </row>
    <row r="194" s="84" customFormat="1" customHeight="1" spans="1:5">
      <c r="A194" s="106">
        <v>2013405</v>
      </c>
      <c r="B194" s="106" t="s">
        <v>2166</v>
      </c>
      <c r="C194" s="239">
        <v>0</v>
      </c>
      <c r="D194" s="239"/>
      <c r="E194" s="240"/>
    </row>
    <row r="195" s="84" customFormat="1" customHeight="1" spans="1:5">
      <c r="A195" s="106">
        <v>2013450</v>
      </c>
      <c r="B195" s="106" t="s">
        <v>2072</v>
      </c>
      <c r="C195" s="239">
        <v>0</v>
      </c>
      <c r="D195" s="239"/>
      <c r="E195" s="240"/>
    </row>
    <row r="196" s="84" customFormat="1" customHeight="1" spans="1:5">
      <c r="A196" s="106">
        <v>2013499</v>
      </c>
      <c r="B196" s="106" t="s">
        <v>2167</v>
      </c>
      <c r="C196" s="239">
        <v>0</v>
      </c>
      <c r="D196" s="239">
        <v>3</v>
      </c>
      <c r="E196" s="240"/>
    </row>
    <row r="197" s="84" customFormat="1" customHeight="1" spans="1:5">
      <c r="A197" s="106">
        <v>20135</v>
      </c>
      <c r="B197" s="241" t="s">
        <v>2168</v>
      </c>
      <c r="C197" s="239">
        <v>0</v>
      </c>
      <c r="D197" s="239">
        <v>0</v>
      </c>
      <c r="E197" s="240"/>
    </row>
    <row r="198" s="84" customFormat="1" customHeight="1" spans="1:5">
      <c r="A198" s="106">
        <v>2013501</v>
      </c>
      <c r="B198" s="106" t="s">
        <v>2063</v>
      </c>
      <c r="C198" s="239">
        <v>0</v>
      </c>
      <c r="D198" s="239"/>
      <c r="E198" s="240"/>
    </row>
    <row r="199" s="84" customFormat="1" customHeight="1" spans="1:5">
      <c r="A199" s="106">
        <v>2013502</v>
      </c>
      <c r="B199" s="106" t="s">
        <v>2064</v>
      </c>
      <c r="C199" s="239">
        <v>0</v>
      </c>
      <c r="D199" s="239"/>
      <c r="E199" s="240"/>
    </row>
    <row r="200" s="84" customFormat="1" customHeight="1" spans="1:5">
      <c r="A200" s="106">
        <v>2013503</v>
      </c>
      <c r="B200" s="106" t="s">
        <v>2065</v>
      </c>
      <c r="C200" s="239">
        <v>0</v>
      </c>
      <c r="D200" s="239"/>
      <c r="E200" s="240"/>
    </row>
    <row r="201" s="84" customFormat="1" customHeight="1" spans="1:5">
      <c r="A201" s="106">
        <v>2013550</v>
      </c>
      <c r="B201" s="106" t="s">
        <v>2072</v>
      </c>
      <c r="C201" s="239">
        <v>0</v>
      </c>
      <c r="D201" s="239"/>
      <c r="E201" s="240"/>
    </row>
    <row r="202" s="84" customFormat="1" customHeight="1" spans="1:5">
      <c r="A202" s="106">
        <v>2013599</v>
      </c>
      <c r="B202" s="106" t="s">
        <v>2169</v>
      </c>
      <c r="C202" s="239">
        <v>0</v>
      </c>
      <c r="D202" s="239"/>
      <c r="E202" s="240"/>
    </row>
    <row r="203" s="84" customFormat="1" customHeight="1" spans="1:5">
      <c r="A203" s="106">
        <v>20136</v>
      </c>
      <c r="B203" s="241" t="s">
        <v>2170</v>
      </c>
      <c r="C203" s="239">
        <v>0</v>
      </c>
      <c r="D203" s="239">
        <v>18</v>
      </c>
      <c r="E203" s="240"/>
    </row>
    <row r="204" s="84" customFormat="1" customHeight="1" spans="1:5">
      <c r="A204" s="106">
        <v>2013601</v>
      </c>
      <c r="B204" s="106" t="s">
        <v>2063</v>
      </c>
      <c r="C204" s="239">
        <v>0</v>
      </c>
      <c r="D204" s="239"/>
      <c r="E204" s="240"/>
    </row>
    <row r="205" s="84" customFormat="1" customHeight="1" spans="1:5">
      <c r="A205" s="106">
        <v>2013602</v>
      </c>
      <c r="B205" s="106" t="s">
        <v>2064</v>
      </c>
      <c r="C205" s="239">
        <v>0</v>
      </c>
      <c r="D205" s="239">
        <v>18</v>
      </c>
      <c r="E205" s="240"/>
    </row>
    <row r="206" s="84" customFormat="1" customHeight="1" spans="1:5">
      <c r="A206" s="106">
        <v>2013603</v>
      </c>
      <c r="B206" s="106" t="s">
        <v>2065</v>
      </c>
      <c r="C206" s="239">
        <v>0</v>
      </c>
      <c r="D206" s="239"/>
      <c r="E206" s="240"/>
    </row>
    <row r="207" s="84" customFormat="1" customHeight="1" spans="1:5">
      <c r="A207" s="106">
        <v>2013650</v>
      </c>
      <c r="B207" s="106" t="s">
        <v>2072</v>
      </c>
      <c r="C207" s="239">
        <v>0</v>
      </c>
      <c r="D207" s="239"/>
      <c r="E207" s="240"/>
    </row>
    <row r="208" s="84" customFormat="1" customHeight="1" spans="1:5">
      <c r="A208" s="106">
        <v>2013699</v>
      </c>
      <c r="B208" s="106" t="s">
        <v>2171</v>
      </c>
      <c r="C208" s="239">
        <v>0</v>
      </c>
      <c r="D208" s="239"/>
      <c r="E208" s="240"/>
    </row>
    <row r="209" s="84" customFormat="1" customHeight="1" spans="1:5">
      <c r="A209" s="106">
        <v>20137</v>
      </c>
      <c r="B209" s="241" t="s">
        <v>2172</v>
      </c>
      <c r="C209" s="239">
        <v>178.742759</v>
      </c>
      <c r="D209" s="239">
        <v>209</v>
      </c>
      <c r="E209" s="240">
        <f>D209/C209</f>
        <v>1.16927813562506</v>
      </c>
    </row>
    <row r="210" s="84" customFormat="1" customHeight="1" spans="1:5">
      <c r="A210" s="106">
        <v>2013701</v>
      </c>
      <c r="B210" s="106" t="s">
        <v>2063</v>
      </c>
      <c r="C210" s="239">
        <v>108.742759</v>
      </c>
      <c r="D210" s="239">
        <v>103</v>
      </c>
      <c r="E210" s="240">
        <f>D210/C210</f>
        <v>0.94718950436047</v>
      </c>
    </row>
    <row r="211" s="84" customFormat="1" customHeight="1" spans="1:5">
      <c r="A211" s="106">
        <v>2013702</v>
      </c>
      <c r="B211" s="106" t="s">
        <v>2064</v>
      </c>
      <c r="C211" s="239">
        <v>70</v>
      </c>
      <c r="D211" s="239">
        <v>58</v>
      </c>
      <c r="E211" s="240">
        <f>D211/C211</f>
        <v>0.828571428571429</v>
      </c>
    </row>
    <row r="212" s="84" customFormat="1" customHeight="1" spans="1:5">
      <c r="A212" s="106">
        <v>2013703</v>
      </c>
      <c r="B212" s="106" t="s">
        <v>2065</v>
      </c>
      <c r="C212" s="239">
        <v>0</v>
      </c>
      <c r="D212" s="239"/>
      <c r="E212" s="240"/>
    </row>
    <row r="213" s="84" customFormat="1" customHeight="1" spans="1:5">
      <c r="A213" s="106">
        <v>2013704</v>
      </c>
      <c r="B213" s="106" t="s">
        <v>2173</v>
      </c>
      <c r="C213" s="239">
        <v>0</v>
      </c>
      <c r="D213" s="239">
        <v>48</v>
      </c>
      <c r="E213" s="240"/>
    </row>
    <row r="214" s="84" customFormat="1" customHeight="1" spans="1:5">
      <c r="A214" s="106">
        <v>2013750</v>
      </c>
      <c r="B214" s="106" t="s">
        <v>2072</v>
      </c>
      <c r="C214" s="239">
        <v>0</v>
      </c>
      <c r="D214" s="239"/>
      <c r="E214" s="240"/>
    </row>
    <row r="215" s="84" customFormat="1" customHeight="1" spans="1:5">
      <c r="A215" s="106">
        <v>2013799</v>
      </c>
      <c r="B215" s="106" t="s">
        <v>2174</v>
      </c>
      <c r="C215" s="239">
        <v>0</v>
      </c>
      <c r="D215" s="239"/>
      <c r="E215" s="240"/>
    </row>
    <row r="216" s="84" customFormat="1" customHeight="1" spans="1:5">
      <c r="A216" s="106">
        <v>20138</v>
      </c>
      <c r="B216" s="241" t="s">
        <v>2175</v>
      </c>
      <c r="C216" s="239">
        <v>1552.360548</v>
      </c>
      <c r="D216" s="239">
        <v>1552</v>
      </c>
      <c r="E216" s="240">
        <f>D216/C216</f>
        <v>0.999767742100593</v>
      </c>
    </row>
    <row r="217" s="84" customFormat="1" customHeight="1" spans="1:5">
      <c r="A217" s="106">
        <v>2013801</v>
      </c>
      <c r="B217" s="106" t="s">
        <v>2063</v>
      </c>
      <c r="C217" s="239">
        <v>1393.040548</v>
      </c>
      <c r="D217" s="239">
        <v>1374</v>
      </c>
      <c r="E217" s="240">
        <f>D217/C217</f>
        <v>0.986331662759324</v>
      </c>
    </row>
    <row r="218" s="84" customFormat="1" customHeight="1" spans="1:5">
      <c r="A218" s="106">
        <v>2013802</v>
      </c>
      <c r="B218" s="106" t="s">
        <v>2064</v>
      </c>
      <c r="C218" s="239">
        <v>0</v>
      </c>
      <c r="D218" s="239">
        <v>92</v>
      </c>
      <c r="E218" s="240"/>
    </row>
    <row r="219" s="84" customFormat="1" customHeight="1" spans="1:5">
      <c r="A219" s="106">
        <v>2013803</v>
      </c>
      <c r="B219" s="106" t="s">
        <v>2065</v>
      </c>
      <c r="C219" s="239">
        <v>0</v>
      </c>
      <c r="D219" s="239"/>
      <c r="E219" s="240"/>
    </row>
    <row r="220" s="84" customFormat="1" customHeight="1" spans="1:5">
      <c r="A220" s="106">
        <v>2013804</v>
      </c>
      <c r="B220" s="106" t="s">
        <v>2176</v>
      </c>
      <c r="C220" s="239">
        <v>154.57</v>
      </c>
      <c r="D220" s="239">
        <v>10</v>
      </c>
      <c r="E220" s="240">
        <f>D220/C220</f>
        <v>0.0646956071682733</v>
      </c>
    </row>
    <row r="221" s="84" customFormat="1" customHeight="1" spans="1:5">
      <c r="A221" s="106">
        <v>2013805</v>
      </c>
      <c r="B221" s="106" t="s">
        <v>2177</v>
      </c>
      <c r="C221" s="239">
        <v>0</v>
      </c>
      <c r="D221" s="239"/>
      <c r="E221" s="240"/>
    </row>
    <row r="222" s="84" customFormat="1" customHeight="1" spans="1:5">
      <c r="A222" s="106">
        <v>2013808</v>
      </c>
      <c r="B222" s="106" t="s">
        <v>2103</v>
      </c>
      <c r="C222" s="239">
        <v>0</v>
      </c>
      <c r="D222" s="239"/>
      <c r="E222" s="240"/>
    </row>
    <row r="223" s="84" customFormat="1" customHeight="1" spans="1:5">
      <c r="A223" s="106">
        <v>2013810</v>
      </c>
      <c r="B223" s="106" t="s">
        <v>2178</v>
      </c>
      <c r="C223" s="239">
        <v>0</v>
      </c>
      <c r="D223" s="239">
        <v>4</v>
      </c>
      <c r="E223" s="240"/>
    </row>
    <row r="224" s="84" customFormat="1" customHeight="1" spans="1:5">
      <c r="A224" s="106">
        <v>2013812</v>
      </c>
      <c r="B224" s="106" t="s">
        <v>2179</v>
      </c>
      <c r="C224" s="239">
        <v>4.75</v>
      </c>
      <c r="D224" s="239">
        <v>3</v>
      </c>
      <c r="E224" s="240">
        <f>D224/C224</f>
        <v>0.631578947368421</v>
      </c>
    </row>
    <row r="225" s="84" customFormat="1" customHeight="1" spans="1:5">
      <c r="A225" s="106">
        <v>2013813</v>
      </c>
      <c r="B225" s="106" t="s">
        <v>2180</v>
      </c>
      <c r="C225" s="239">
        <v>0</v>
      </c>
      <c r="D225" s="239"/>
      <c r="E225" s="240"/>
    </row>
    <row r="226" s="84" customFormat="1" customHeight="1" spans="1:5">
      <c r="A226" s="106">
        <v>2013814</v>
      </c>
      <c r="B226" s="106" t="s">
        <v>2181</v>
      </c>
      <c r="C226" s="239">
        <v>0</v>
      </c>
      <c r="D226" s="239"/>
      <c r="E226" s="240"/>
    </row>
    <row r="227" s="84" customFormat="1" customHeight="1" spans="1:5">
      <c r="A227" s="106">
        <v>2013815</v>
      </c>
      <c r="B227" s="106" t="s">
        <v>2182</v>
      </c>
      <c r="C227" s="239">
        <v>0</v>
      </c>
      <c r="D227" s="239">
        <v>13</v>
      </c>
      <c r="E227" s="240"/>
    </row>
    <row r="228" s="84" customFormat="1" customHeight="1" spans="1:5">
      <c r="A228" s="106">
        <v>2013816</v>
      </c>
      <c r="B228" s="106" t="s">
        <v>2183</v>
      </c>
      <c r="C228" s="239">
        <v>0</v>
      </c>
      <c r="D228" s="239">
        <v>20</v>
      </c>
      <c r="E228" s="240"/>
    </row>
    <row r="229" s="84" customFormat="1" customHeight="1" spans="1:5">
      <c r="A229" s="106">
        <v>2013850</v>
      </c>
      <c r="B229" s="106" t="s">
        <v>2072</v>
      </c>
      <c r="C229" s="239">
        <v>0</v>
      </c>
      <c r="D229" s="239"/>
      <c r="E229" s="240"/>
    </row>
    <row r="230" s="84" customFormat="1" customHeight="1" spans="1:5">
      <c r="A230" s="106">
        <v>2013899</v>
      </c>
      <c r="B230" s="106" t="s">
        <v>2184</v>
      </c>
      <c r="C230" s="239">
        <v>0</v>
      </c>
      <c r="D230" s="239">
        <v>36</v>
      </c>
      <c r="E230" s="240"/>
    </row>
    <row r="231" s="84" customFormat="1" customHeight="1" spans="1:5">
      <c r="A231" s="106">
        <v>20139</v>
      </c>
      <c r="B231" s="241" t="s">
        <v>2185</v>
      </c>
      <c r="C231" s="239"/>
      <c r="D231" s="239">
        <v>20</v>
      </c>
      <c r="E231" s="240"/>
    </row>
    <row r="232" s="84" customFormat="1" customHeight="1" spans="1:5">
      <c r="A232" s="106">
        <v>2013901</v>
      </c>
      <c r="B232" s="106" t="s">
        <v>2063</v>
      </c>
      <c r="C232" s="239"/>
      <c r="D232" s="239"/>
      <c r="E232" s="240"/>
    </row>
    <row r="233" s="84" customFormat="1" customHeight="1" spans="1:5">
      <c r="A233" s="106">
        <v>2013902</v>
      </c>
      <c r="B233" s="106" t="s">
        <v>2064</v>
      </c>
      <c r="C233" s="239"/>
      <c r="D233" s="239">
        <v>20</v>
      </c>
      <c r="E233" s="240"/>
    </row>
    <row r="234" s="84" customFormat="1" customHeight="1" spans="1:5">
      <c r="A234" s="106">
        <v>2013903</v>
      </c>
      <c r="B234" s="106" t="s">
        <v>2065</v>
      </c>
      <c r="C234" s="239"/>
      <c r="D234" s="239"/>
      <c r="E234" s="240"/>
    </row>
    <row r="235" s="84" customFormat="1" customHeight="1" spans="1:5">
      <c r="A235" s="106">
        <v>2013904</v>
      </c>
      <c r="B235" s="106" t="s">
        <v>2157</v>
      </c>
      <c r="C235" s="239"/>
      <c r="D235" s="239"/>
      <c r="E235" s="240"/>
    </row>
    <row r="236" s="84" customFormat="1" customHeight="1" spans="1:5">
      <c r="A236" s="106">
        <v>2013950</v>
      </c>
      <c r="B236" s="106" t="s">
        <v>2072</v>
      </c>
      <c r="C236" s="239"/>
      <c r="D236" s="239"/>
      <c r="E236" s="240"/>
    </row>
    <row r="237" s="84" customFormat="1" customHeight="1" spans="1:5">
      <c r="A237" s="106">
        <v>2013999</v>
      </c>
      <c r="B237" s="106" t="s">
        <v>2186</v>
      </c>
      <c r="C237" s="242"/>
      <c r="D237" s="242"/>
      <c r="E237" s="240"/>
    </row>
    <row r="238" s="84" customFormat="1" customHeight="1" spans="1:5">
      <c r="A238" s="106">
        <v>20140</v>
      </c>
      <c r="B238" s="243" t="s">
        <v>2187</v>
      </c>
      <c r="C238" s="239">
        <v>236.373017</v>
      </c>
      <c r="D238" s="239">
        <v>417</v>
      </c>
      <c r="E238" s="240">
        <f>D238/C238</f>
        <v>1.76416075444009</v>
      </c>
    </row>
    <row r="239" s="84" customFormat="1" customHeight="1" spans="1:5">
      <c r="A239" s="106">
        <v>2014001</v>
      </c>
      <c r="B239" s="106" t="s">
        <v>2063</v>
      </c>
      <c r="C239" s="244">
        <v>22.8</v>
      </c>
      <c r="D239" s="244">
        <v>19</v>
      </c>
      <c r="E239" s="240">
        <f>D239/C239</f>
        <v>0.833333333333333</v>
      </c>
    </row>
    <row r="240" s="84" customFormat="1" customHeight="1" spans="1:5">
      <c r="A240" s="106">
        <v>2014002</v>
      </c>
      <c r="B240" s="106" t="s">
        <v>2064</v>
      </c>
      <c r="C240" s="239">
        <v>0</v>
      </c>
      <c r="D240" s="239">
        <v>11</v>
      </c>
      <c r="E240" s="240"/>
    </row>
    <row r="241" s="84" customFormat="1" customHeight="1" spans="1:5">
      <c r="A241" s="106">
        <v>2014003</v>
      </c>
      <c r="B241" s="106" t="s">
        <v>2065</v>
      </c>
      <c r="C241" s="239">
        <v>0</v>
      </c>
      <c r="D241" s="239"/>
      <c r="E241" s="240"/>
    </row>
    <row r="242" s="84" customFormat="1" customHeight="1" spans="1:5">
      <c r="A242" s="106">
        <v>2014004</v>
      </c>
      <c r="B242" s="106" t="s">
        <v>2188</v>
      </c>
      <c r="C242" s="239">
        <v>213.573017</v>
      </c>
      <c r="D242" s="239">
        <v>287</v>
      </c>
      <c r="E242" s="240">
        <f>D242/C242</f>
        <v>1.34380271455359</v>
      </c>
    </row>
    <row r="243" s="84" customFormat="1" customHeight="1" spans="1:5">
      <c r="A243" s="106">
        <v>2014099</v>
      </c>
      <c r="B243" s="106" t="s">
        <v>2189</v>
      </c>
      <c r="C243" s="239">
        <v>0</v>
      </c>
      <c r="D243" s="239">
        <v>100</v>
      </c>
      <c r="E243" s="240"/>
    </row>
    <row r="244" s="84" customFormat="1" customHeight="1" spans="1:5">
      <c r="A244" s="106">
        <v>20199</v>
      </c>
      <c r="B244" s="241" t="s">
        <v>2190</v>
      </c>
      <c r="C244" s="239"/>
      <c r="D244" s="239">
        <v>134</v>
      </c>
      <c r="E244" s="240"/>
    </row>
    <row r="245" s="84" customFormat="1" customHeight="1" spans="1:5">
      <c r="A245" s="106">
        <v>2019901</v>
      </c>
      <c r="B245" s="106" t="s">
        <v>2191</v>
      </c>
      <c r="C245" s="239">
        <v>0</v>
      </c>
      <c r="D245" s="239"/>
      <c r="E245" s="240"/>
    </row>
    <row r="246" s="84" customFormat="1" customHeight="1" spans="1:5">
      <c r="A246" s="106">
        <v>2019999</v>
      </c>
      <c r="B246" s="106" t="s">
        <v>2192</v>
      </c>
      <c r="C246" s="239">
        <v>0</v>
      </c>
      <c r="D246" s="239">
        <v>134</v>
      </c>
      <c r="E246" s="240"/>
    </row>
    <row r="247" s="84" customFormat="1" customHeight="1" spans="1:5">
      <c r="A247" s="106">
        <v>202</v>
      </c>
      <c r="B247" s="241" t="s">
        <v>946</v>
      </c>
      <c r="C247" s="239"/>
      <c r="D247" s="239"/>
      <c r="E247" s="240"/>
    </row>
    <row r="248" s="84" customFormat="1" customHeight="1" spans="1:5">
      <c r="A248" s="106">
        <v>20201</v>
      </c>
      <c r="B248" s="241" t="s">
        <v>2193</v>
      </c>
      <c r="C248" s="239"/>
      <c r="D248" s="239"/>
      <c r="E248" s="240"/>
    </row>
    <row r="249" s="84" customFormat="1" customHeight="1" spans="1:5">
      <c r="A249" s="106">
        <v>2020101</v>
      </c>
      <c r="B249" s="106" t="s">
        <v>2063</v>
      </c>
      <c r="C249" s="239">
        <v>0</v>
      </c>
      <c r="D249" s="239"/>
      <c r="E249" s="240"/>
    </row>
    <row r="250" s="84" customFormat="1" customHeight="1" spans="1:5">
      <c r="A250" s="106">
        <v>2020102</v>
      </c>
      <c r="B250" s="106" t="s">
        <v>2064</v>
      </c>
      <c r="C250" s="239">
        <v>0</v>
      </c>
      <c r="D250" s="239"/>
      <c r="E250" s="240"/>
    </row>
    <row r="251" s="84" customFormat="1" customHeight="1" spans="1:5">
      <c r="A251" s="106">
        <v>2020103</v>
      </c>
      <c r="B251" s="106" t="s">
        <v>2065</v>
      </c>
      <c r="C251" s="239">
        <v>0</v>
      </c>
      <c r="D251" s="239"/>
      <c r="E251" s="240"/>
    </row>
    <row r="252" s="84" customFormat="1" customHeight="1" spans="1:5">
      <c r="A252" s="106">
        <v>2020104</v>
      </c>
      <c r="B252" s="106" t="s">
        <v>2157</v>
      </c>
      <c r="C252" s="239">
        <v>0</v>
      </c>
      <c r="D252" s="239"/>
      <c r="E252" s="240"/>
    </row>
    <row r="253" s="84" customFormat="1" customHeight="1" spans="1:5">
      <c r="A253" s="106">
        <v>2020150</v>
      </c>
      <c r="B253" s="106" t="s">
        <v>2072</v>
      </c>
      <c r="C253" s="239">
        <v>0</v>
      </c>
      <c r="D253" s="239"/>
      <c r="E253" s="240"/>
    </row>
    <row r="254" s="84" customFormat="1" customHeight="1" spans="1:5">
      <c r="A254" s="106">
        <v>2020199</v>
      </c>
      <c r="B254" s="106" t="s">
        <v>2194</v>
      </c>
      <c r="C254" s="239">
        <v>0</v>
      </c>
      <c r="D254" s="239"/>
      <c r="E254" s="240"/>
    </row>
    <row r="255" s="84" customFormat="1" customHeight="1" spans="1:5">
      <c r="A255" s="106">
        <v>20202</v>
      </c>
      <c r="B255" s="241" t="s">
        <v>2195</v>
      </c>
      <c r="C255" s="239"/>
      <c r="D255" s="239"/>
      <c r="E255" s="240"/>
    </row>
    <row r="256" s="84" customFormat="1" customHeight="1" spans="1:5">
      <c r="A256" s="106">
        <v>2020201</v>
      </c>
      <c r="B256" s="106" t="s">
        <v>2196</v>
      </c>
      <c r="C256" s="239">
        <v>0</v>
      </c>
      <c r="D256" s="239"/>
      <c r="E256" s="240"/>
    </row>
    <row r="257" s="84" customFormat="1" customHeight="1" spans="1:5">
      <c r="A257" s="106">
        <v>2020202</v>
      </c>
      <c r="B257" s="106" t="s">
        <v>2197</v>
      </c>
      <c r="C257" s="239">
        <v>0</v>
      </c>
      <c r="D257" s="239"/>
      <c r="E257" s="240"/>
    </row>
    <row r="258" s="84" customFormat="1" customHeight="1" spans="1:5">
      <c r="A258" s="106">
        <v>20203</v>
      </c>
      <c r="B258" s="241" t="s">
        <v>2198</v>
      </c>
      <c r="C258" s="239"/>
      <c r="D258" s="239"/>
      <c r="E258" s="240"/>
    </row>
    <row r="259" s="84" customFormat="1" customHeight="1" spans="1:5">
      <c r="A259" s="106">
        <v>2020304</v>
      </c>
      <c r="B259" s="106" t="s">
        <v>2199</v>
      </c>
      <c r="C259" s="239">
        <v>0</v>
      </c>
      <c r="D259" s="239"/>
      <c r="E259" s="240"/>
    </row>
    <row r="260" s="84" customFormat="1" customHeight="1" spans="1:5">
      <c r="A260" s="106">
        <v>2020306</v>
      </c>
      <c r="B260" s="106" t="s">
        <v>952</v>
      </c>
      <c r="C260" s="239">
        <v>0</v>
      </c>
      <c r="D260" s="239"/>
      <c r="E260" s="240"/>
    </row>
    <row r="261" s="84" customFormat="1" customHeight="1" spans="1:5">
      <c r="A261" s="106">
        <v>20204</v>
      </c>
      <c r="B261" s="241" t="s">
        <v>2200</v>
      </c>
      <c r="C261" s="239"/>
      <c r="D261" s="239"/>
      <c r="E261" s="240"/>
    </row>
    <row r="262" s="84" customFormat="1" customHeight="1" spans="1:5">
      <c r="A262" s="106">
        <v>2020401</v>
      </c>
      <c r="B262" s="106" t="s">
        <v>2201</v>
      </c>
      <c r="C262" s="239">
        <v>0</v>
      </c>
      <c r="D262" s="239"/>
      <c r="E262" s="240"/>
    </row>
    <row r="263" s="84" customFormat="1" customHeight="1" spans="1:5">
      <c r="A263" s="106">
        <v>2020402</v>
      </c>
      <c r="B263" s="106" t="s">
        <v>2202</v>
      </c>
      <c r="C263" s="239">
        <v>0</v>
      </c>
      <c r="D263" s="239"/>
      <c r="E263" s="240"/>
    </row>
    <row r="264" s="84" customFormat="1" customHeight="1" spans="1:5">
      <c r="A264" s="106">
        <v>2020403</v>
      </c>
      <c r="B264" s="106" t="s">
        <v>2203</v>
      </c>
      <c r="C264" s="239">
        <v>0</v>
      </c>
      <c r="D264" s="239"/>
      <c r="E264" s="240"/>
    </row>
    <row r="265" s="84" customFormat="1" customHeight="1" spans="1:5">
      <c r="A265" s="106">
        <v>2020404</v>
      </c>
      <c r="B265" s="106" t="s">
        <v>2204</v>
      </c>
      <c r="C265" s="239">
        <v>0</v>
      </c>
      <c r="D265" s="239"/>
      <c r="E265" s="240"/>
    </row>
    <row r="266" s="84" customFormat="1" customHeight="1" spans="1:5">
      <c r="A266" s="106">
        <v>2020499</v>
      </c>
      <c r="B266" s="106" t="s">
        <v>2205</v>
      </c>
      <c r="C266" s="239">
        <v>0</v>
      </c>
      <c r="D266" s="239"/>
      <c r="E266" s="240"/>
    </row>
    <row r="267" s="84" customFormat="1" customHeight="1" spans="1:5">
      <c r="A267" s="106">
        <v>20205</v>
      </c>
      <c r="B267" s="241" t="s">
        <v>2206</v>
      </c>
      <c r="C267" s="239"/>
      <c r="D267" s="239"/>
      <c r="E267" s="240"/>
    </row>
    <row r="268" s="84" customFormat="1" customHeight="1" spans="1:5">
      <c r="A268" s="106">
        <v>2020503</v>
      </c>
      <c r="B268" s="106" t="s">
        <v>2207</v>
      </c>
      <c r="C268" s="239">
        <v>0</v>
      </c>
      <c r="D268" s="239"/>
      <c r="E268" s="240"/>
    </row>
    <row r="269" s="84" customFormat="1" customHeight="1" spans="1:5">
      <c r="A269" s="106">
        <v>2020504</v>
      </c>
      <c r="B269" s="106" t="s">
        <v>2208</v>
      </c>
      <c r="C269" s="239">
        <v>0</v>
      </c>
      <c r="D269" s="239"/>
      <c r="E269" s="240"/>
    </row>
    <row r="270" s="84" customFormat="1" customHeight="1" spans="1:5">
      <c r="A270" s="106">
        <v>2020505</v>
      </c>
      <c r="B270" s="106" t="s">
        <v>2209</v>
      </c>
      <c r="C270" s="239">
        <v>0</v>
      </c>
      <c r="D270" s="239"/>
      <c r="E270" s="240"/>
    </row>
    <row r="271" s="84" customFormat="1" customHeight="1" spans="1:5">
      <c r="A271" s="106">
        <v>2020599</v>
      </c>
      <c r="B271" s="106" t="s">
        <v>2210</v>
      </c>
      <c r="C271" s="239">
        <v>0</v>
      </c>
      <c r="D271" s="239"/>
      <c r="E271" s="240"/>
    </row>
    <row r="272" s="84" customFormat="1" customHeight="1" spans="1:5">
      <c r="A272" s="106">
        <v>20206</v>
      </c>
      <c r="B272" s="241" t="s">
        <v>2211</v>
      </c>
      <c r="C272" s="239"/>
      <c r="D272" s="239"/>
      <c r="E272" s="240"/>
    </row>
    <row r="273" s="84" customFormat="1" customHeight="1" spans="1:5">
      <c r="A273" s="106">
        <v>2020601</v>
      </c>
      <c r="B273" s="106" t="s">
        <v>2212</v>
      </c>
      <c r="C273" s="239">
        <v>0</v>
      </c>
      <c r="D273" s="239"/>
      <c r="E273" s="240"/>
    </row>
    <row r="274" s="84" customFormat="1" customHeight="1" spans="1:5">
      <c r="A274" s="106">
        <v>20207</v>
      </c>
      <c r="B274" s="241" t="s">
        <v>2213</v>
      </c>
      <c r="C274" s="239"/>
      <c r="D274" s="239"/>
      <c r="E274" s="240"/>
    </row>
    <row r="275" s="84" customFormat="1" customHeight="1" spans="1:5">
      <c r="A275" s="106">
        <v>2020701</v>
      </c>
      <c r="B275" s="106" t="s">
        <v>2214</v>
      </c>
      <c r="C275" s="239">
        <v>0</v>
      </c>
      <c r="D275" s="239"/>
      <c r="E275" s="240"/>
    </row>
    <row r="276" s="84" customFormat="1" customHeight="1" spans="1:5">
      <c r="A276" s="106">
        <v>2020702</v>
      </c>
      <c r="B276" s="106" t="s">
        <v>2215</v>
      </c>
      <c r="C276" s="239">
        <v>0</v>
      </c>
      <c r="D276" s="239"/>
      <c r="E276" s="240"/>
    </row>
    <row r="277" s="84" customFormat="1" customHeight="1" spans="1:5">
      <c r="A277" s="106">
        <v>2020703</v>
      </c>
      <c r="B277" s="106" t="s">
        <v>2216</v>
      </c>
      <c r="C277" s="239">
        <v>0</v>
      </c>
      <c r="D277" s="239"/>
      <c r="E277" s="240"/>
    </row>
    <row r="278" s="84" customFormat="1" customHeight="1" spans="1:5">
      <c r="A278" s="106">
        <v>2020799</v>
      </c>
      <c r="B278" s="106" t="s">
        <v>2217</v>
      </c>
      <c r="C278" s="239">
        <v>0</v>
      </c>
      <c r="D278" s="239"/>
      <c r="E278" s="240"/>
    </row>
    <row r="279" s="84" customFormat="1" customHeight="1" spans="1:5">
      <c r="A279" s="106">
        <v>20208</v>
      </c>
      <c r="B279" s="241" t="s">
        <v>2218</v>
      </c>
      <c r="C279" s="239"/>
      <c r="D279" s="239"/>
      <c r="E279" s="240"/>
    </row>
    <row r="280" s="84" customFormat="1" customHeight="1" spans="1:5">
      <c r="A280" s="106">
        <v>2020801</v>
      </c>
      <c r="B280" s="106" t="s">
        <v>2063</v>
      </c>
      <c r="C280" s="239">
        <v>0</v>
      </c>
      <c r="D280" s="239"/>
      <c r="E280" s="240"/>
    </row>
    <row r="281" s="84" customFormat="1" customHeight="1" spans="1:5">
      <c r="A281" s="106">
        <v>2020802</v>
      </c>
      <c r="B281" s="106" t="s">
        <v>2064</v>
      </c>
      <c r="C281" s="239">
        <v>0</v>
      </c>
      <c r="D281" s="239"/>
      <c r="E281" s="240"/>
    </row>
    <row r="282" s="84" customFormat="1" customHeight="1" spans="1:5">
      <c r="A282" s="106">
        <v>2020803</v>
      </c>
      <c r="B282" s="106" t="s">
        <v>2065</v>
      </c>
      <c r="C282" s="239">
        <v>0</v>
      </c>
      <c r="D282" s="239"/>
      <c r="E282" s="240"/>
    </row>
    <row r="283" s="84" customFormat="1" customHeight="1" spans="1:5">
      <c r="A283" s="106">
        <v>2020850</v>
      </c>
      <c r="B283" s="106" t="s">
        <v>2072</v>
      </c>
      <c r="C283" s="239">
        <v>0</v>
      </c>
      <c r="D283" s="239"/>
      <c r="E283" s="240"/>
    </row>
    <row r="284" s="84" customFormat="1" customHeight="1" spans="1:5">
      <c r="A284" s="106">
        <v>2020899</v>
      </c>
      <c r="B284" s="106" t="s">
        <v>2219</v>
      </c>
      <c r="C284" s="239">
        <v>0</v>
      </c>
      <c r="D284" s="239"/>
      <c r="E284" s="240"/>
    </row>
    <row r="285" s="84" customFormat="1" customHeight="1" spans="1:5">
      <c r="A285" s="106">
        <v>20299</v>
      </c>
      <c r="B285" s="241" t="s">
        <v>2220</v>
      </c>
      <c r="C285" s="239"/>
      <c r="D285" s="239"/>
      <c r="E285" s="240"/>
    </row>
    <row r="286" s="84" customFormat="1" customHeight="1" spans="1:5">
      <c r="A286" s="106">
        <v>2029999</v>
      </c>
      <c r="B286" s="106" t="s">
        <v>2221</v>
      </c>
      <c r="C286" s="239"/>
      <c r="D286" s="239"/>
      <c r="E286" s="240"/>
    </row>
    <row r="287" s="84" customFormat="1" customHeight="1" spans="1:5">
      <c r="A287" s="106">
        <v>203</v>
      </c>
      <c r="B287" s="241" t="s">
        <v>979</v>
      </c>
      <c r="C287" s="239">
        <v>196.275</v>
      </c>
      <c r="D287" s="239">
        <v>157</v>
      </c>
      <c r="E287" s="240">
        <f>D287/C287</f>
        <v>0.799898102152592</v>
      </c>
    </row>
    <row r="288" s="84" customFormat="1" customHeight="1" spans="1:5">
      <c r="A288" s="106">
        <v>20301</v>
      </c>
      <c r="B288" s="241" t="s">
        <v>2222</v>
      </c>
      <c r="C288" s="239"/>
      <c r="D288" s="239"/>
      <c r="E288" s="240"/>
    </row>
    <row r="289" s="84" customFormat="1" customHeight="1" spans="1:5">
      <c r="A289" s="106">
        <v>2030101</v>
      </c>
      <c r="B289" s="106" t="s">
        <v>2223</v>
      </c>
      <c r="C289" s="239"/>
      <c r="D289" s="239"/>
      <c r="E289" s="240"/>
    </row>
    <row r="290" s="84" customFormat="1" customHeight="1" spans="1:5">
      <c r="A290" s="106">
        <v>2030102</v>
      </c>
      <c r="B290" s="106" t="s">
        <v>2224</v>
      </c>
      <c r="C290" s="239"/>
      <c r="D290" s="239"/>
      <c r="E290" s="240"/>
    </row>
    <row r="291" s="84" customFormat="1" customHeight="1" spans="1:5">
      <c r="A291" s="106">
        <v>2030199</v>
      </c>
      <c r="B291" s="106" t="s">
        <v>2225</v>
      </c>
      <c r="C291" s="239"/>
      <c r="D291" s="239"/>
      <c r="E291" s="240"/>
    </row>
    <row r="292" s="84" customFormat="1" customHeight="1" spans="1:5">
      <c r="A292" s="106">
        <v>20304</v>
      </c>
      <c r="B292" s="241" t="s">
        <v>2226</v>
      </c>
      <c r="C292" s="239"/>
      <c r="D292" s="239"/>
      <c r="E292" s="240"/>
    </row>
    <row r="293" s="84" customFormat="1" customHeight="1" spans="1:5">
      <c r="A293" s="106">
        <v>2030401</v>
      </c>
      <c r="B293" s="106" t="s">
        <v>2227</v>
      </c>
      <c r="C293" s="239"/>
      <c r="D293" s="239"/>
      <c r="E293" s="240"/>
    </row>
    <row r="294" s="84" customFormat="1" customHeight="1" spans="1:5">
      <c r="A294" s="106">
        <v>20305</v>
      </c>
      <c r="B294" s="241" t="s">
        <v>2228</v>
      </c>
      <c r="C294" s="239"/>
      <c r="D294" s="239"/>
      <c r="E294" s="240"/>
    </row>
    <row r="295" s="84" customFormat="1" customHeight="1" spans="1:5">
      <c r="A295" s="106">
        <v>2030501</v>
      </c>
      <c r="B295" s="106" t="s">
        <v>2229</v>
      </c>
      <c r="C295" s="239"/>
      <c r="D295" s="239"/>
      <c r="E295" s="240"/>
    </row>
    <row r="296" s="84" customFormat="1" customHeight="1" spans="1:5">
      <c r="A296" s="106">
        <v>20306</v>
      </c>
      <c r="B296" s="241" t="s">
        <v>2230</v>
      </c>
      <c r="C296" s="239">
        <v>196</v>
      </c>
      <c r="D296" s="239">
        <v>142</v>
      </c>
      <c r="E296" s="240">
        <f>D296/C296</f>
        <v>0.724489795918367</v>
      </c>
    </row>
    <row r="297" s="84" customFormat="1" customHeight="1" spans="1:5">
      <c r="A297" s="106">
        <v>2030601</v>
      </c>
      <c r="B297" s="106" t="s">
        <v>2231</v>
      </c>
      <c r="C297" s="239"/>
      <c r="D297" s="239">
        <v>21</v>
      </c>
      <c r="E297" s="240"/>
    </row>
    <row r="298" s="84" customFormat="1" customHeight="1" spans="1:5">
      <c r="A298" s="106">
        <v>2030602</v>
      </c>
      <c r="B298" s="106" t="s">
        <v>2232</v>
      </c>
      <c r="C298" s="239"/>
      <c r="D298" s="239"/>
      <c r="E298" s="240"/>
    </row>
    <row r="299" s="84" customFormat="1" customHeight="1" spans="1:5">
      <c r="A299" s="106">
        <v>2030603</v>
      </c>
      <c r="B299" s="106" t="s">
        <v>2233</v>
      </c>
      <c r="C299" s="239"/>
      <c r="D299" s="239">
        <v>24</v>
      </c>
      <c r="E299" s="240"/>
    </row>
    <row r="300" s="84" customFormat="1" customHeight="1" spans="1:5">
      <c r="A300" s="106">
        <v>2030604</v>
      </c>
      <c r="B300" s="106" t="s">
        <v>2234</v>
      </c>
      <c r="C300" s="239"/>
      <c r="D300" s="239"/>
      <c r="E300" s="240"/>
    </row>
    <row r="301" s="84" customFormat="1" customHeight="1" spans="1:5">
      <c r="A301" s="106">
        <v>2030607</v>
      </c>
      <c r="B301" s="106" t="s">
        <v>2235</v>
      </c>
      <c r="C301" s="239"/>
      <c r="D301" s="239">
        <v>86</v>
      </c>
      <c r="E301" s="240"/>
    </row>
    <row r="302" s="84" customFormat="1" customHeight="1" spans="1:5">
      <c r="A302" s="106">
        <v>2030608</v>
      </c>
      <c r="B302" s="106" t="s">
        <v>2236</v>
      </c>
      <c r="C302" s="239"/>
      <c r="D302" s="239"/>
      <c r="E302" s="240"/>
    </row>
    <row r="303" s="84" customFormat="1" customHeight="1" spans="1:5">
      <c r="A303" s="106">
        <v>2030699</v>
      </c>
      <c r="B303" s="106" t="s">
        <v>2237</v>
      </c>
      <c r="C303" s="239">
        <v>196</v>
      </c>
      <c r="D303" s="239">
        <v>11</v>
      </c>
      <c r="E303" s="240">
        <f>D303/C303</f>
        <v>0.0561224489795918</v>
      </c>
    </row>
    <row r="304" s="84" customFormat="1" customHeight="1" spans="1:5">
      <c r="A304" s="106">
        <v>20399</v>
      </c>
      <c r="B304" s="241" t="s">
        <v>2238</v>
      </c>
      <c r="C304" s="239"/>
      <c r="D304" s="239">
        <v>15</v>
      </c>
      <c r="E304" s="240"/>
    </row>
    <row r="305" s="84" customFormat="1" customHeight="1" spans="1:5">
      <c r="A305" s="106">
        <v>2039999</v>
      </c>
      <c r="B305" s="106" t="s">
        <v>2239</v>
      </c>
      <c r="C305" s="239"/>
      <c r="D305" s="239">
        <v>15</v>
      </c>
      <c r="E305" s="240"/>
    </row>
    <row r="306" s="84" customFormat="1" customHeight="1" spans="1:5">
      <c r="A306" s="106">
        <v>204</v>
      </c>
      <c r="B306" s="241" t="s">
        <v>997</v>
      </c>
      <c r="C306" s="239">
        <v>7300.685471</v>
      </c>
      <c r="D306" s="239">
        <v>7473</v>
      </c>
      <c r="E306" s="240">
        <f>D306/C306</f>
        <v>1.02360251372073</v>
      </c>
    </row>
    <row r="307" s="84" customFormat="1" customHeight="1" spans="1:5">
      <c r="A307" s="106">
        <v>20401</v>
      </c>
      <c r="B307" s="241" t="s">
        <v>2240</v>
      </c>
      <c r="C307" s="239">
        <v>0</v>
      </c>
      <c r="D307" s="239">
        <v>0</v>
      </c>
      <c r="E307" s="240"/>
    </row>
    <row r="308" s="84" customFormat="1" customHeight="1" spans="1:5">
      <c r="A308" s="106">
        <v>2040101</v>
      </c>
      <c r="B308" s="106" t="s">
        <v>2241</v>
      </c>
      <c r="C308" s="239"/>
      <c r="D308" s="239"/>
      <c r="E308" s="240"/>
    </row>
    <row r="309" s="84" customFormat="1" customHeight="1" spans="1:5">
      <c r="A309" s="106">
        <v>2040199</v>
      </c>
      <c r="B309" s="106" t="s">
        <v>2242</v>
      </c>
      <c r="C309" s="239"/>
      <c r="D309" s="239"/>
      <c r="E309" s="240"/>
    </row>
    <row r="310" s="84" customFormat="1" customHeight="1" spans="1:5">
      <c r="A310" s="106">
        <v>20402</v>
      </c>
      <c r="B310" s="241" t="s">
        <v>2243</v>
      </c>
      <c r="C310" s="239">
        <v>5970.777717</v>
      </c>
      <c r="D310" s="239">
        <v>6102</v>
      </c>
      <c r="E310" s="240">
        <f>D310/C310</f>
        <v>1.02197741889241</v>
      </c>
    </row>
    <row r="311" s="84" customFormat="1" customHeight="1" spans="1:5">
      <c r="A311" s="106">
        <v>2040201</v>
      </c>
      <c r="B311" s="106" t="s">
        <v>2063</v>
      </c>
      <c r="C311" s="239"/>
      <c r="D311" s="239">
        <v>3991</v>
      </c>
      <c r="E311" s="240"/>
    </row>
    <row r="312" s="84" customFormat="1" customHeight="1" spans="1:5">
      <c r="A312" s="106">
        <v>2040202</v>
      </c>
      <c r="B312" s="106" t="s">
        <v>2064</v>
      </c>
      <c r="C312" s="239"/>
      <c r="D312" s="239">
        <v>1208</v>
      </c>
      <c r="E312" s="240"/>
    </row>
    <row r="313" s="84" customFormat="1" customHeight="1" spans="1:5">
      <c r="A313" s="106">
        <v>2040203</v>
      </c>
      <c r="B313" s="106" t="s">
        <v>2065</v>
      </c>
      <c r="C313" s="239"/>
      <c r="D313" s="239"/>
      <c r="E313" s="240"/>
    </row>
    <row r="314" s="84" customFormat="1" customHeight="1" spans="1:5">
      <c r="A314" s="106">
        <v>2040219</v>
      </c>
      <c r="B314" s="106" t="s">
        <v>2103</v>
      </c>
      <c r="C314" s="239"/>
      <c r="D314" s="239">
        <v>525</v>
      </c>
      <c r="E314" s="240"/>
    </row>
    <row r="315" s="84" customFormat="1" customHeight="1" spans="1:5">
      <c r="A315" s="106">
        <v>2040220</v>
      </c>
      <c r="B315" s="106" t="s">
        <v>2244</v>
      </c>
      <c r="C315" s="239"/>
      <c r="D315" s="239">
        <v>368</v>
      </c>
      <c r="E315" s="240"/>
    </row>
    <row r="316" s="84" customFormat="1" customHeight="1" spans="1:5">
      <c r="A316" s="106">
        <v>2040221</v>
      </c>
      <c r="B316" s="106" t="s">
        <v>2245</v>
      </c>
      <c r="C316" s="239"/>
      <c r="D316" s="239"/>
      <c r="E316" s="240"/>
    </row>
    <row r="317" s="84" customFormat="1" customHeight="1" spans="1:5">
      <c r="A317" s="106">
        <v>2040222</v>
      </c>
      <c r="B317" s="106" t="s">
        <v>2246</v>
      </c>
      <c r="C317" s="239"/>
      <c r="D317" s="239"/>
      <c r="E317" s="240"/>
    </row>
    <row r="318" s="84" customFormat="1" customHeight="1" spans="1:5">
      <c r="A318" s="106">
        <v>2040223</v>
      </c>
      <c r="B318" s="106" t="s">
        <v>2247</v>
      </c>
      <c r="C318" s="239"/>
      <c r="D318" s="239"/>
      <c r="E318" s="240"/>
    </row>
    <row r="319" s="84" customFormat="1" customHeight="1" spans="1:5">
      <c r="A319" s="106">
        <v>2040250</v>
      </c>
      <c r="B319" s="106" t="s">
        <v>2072</v>
      </c>
      <c r="C319" s="239"/>
      <c r="D319" s="239"/>
      <c r="E319" s="240"/>
    </row>
    <row r="320" s="84" customFormat="1" customHeight="1" spans="1:5">
      <c r="A320" s="106">
        <v>2040299</v>
      </c>
      <c r="B320" s="106" t="s">
        <v>2248</v>
      </c>
      <c r="C320" s="239"/>
      <c r="D320" s="239">
        <v>10</v>
      </c>
      <c r="E320" s="240"/>
    </row>
    <row r="321" s="84" customFormat="1" customHeight="1" spans="1:5">
      <c r="A321" s="106">
        <v>20403</v>
      </c>
      <c r="B321" s="241" t="s">
        <v>2249</v>
      </c>
      <c r="C321" s="239">
        <v>0</v>
      </c>
      <c r="D321" s="239">
        <v>0</v>
      </c>
      <c r="E321" s="240"/>
    </row>
    <row r="322" s="84" customFormat="1" customHeight="1" spans="1:5">
      <c r="A322" s="106">
        <v>2040301</v>
      </c>
      <c r="B322" s="106" t="s">
        <v>2063</v>
      </c>
      <c r="C322" s="239"/>
      <c r="D322" s="239"/>
      <c r="E322" s="240"/>
    </row>
    <row r="323" s="84" customFormat="1" customHeight="1" spans="1:5">
      <c r="A323" s="106">
        <v>2040302</v>
      </c>
      <c r="B323" s="106" t="s">
        <v>2064</v>
      </c>
      <c r="C323" s="239"/>
      <c r="D323" s="239"/>
      <c r="E323" s="240"/>
    </row>
    <row r="324" s="84" customFormat="1" customHeight="1" spans="1:5">
      <c r="A324" s="106">
        <v>2040303</v>
      </c>
      <c r="B324" s="106" t="s">
        <v>2065</v>
      </c>
      <c r="C324" s="239"/>
      <c r="D324" s="239"/>
      <c r="E324" s="240"/>
    </row>
    <row r="325" s="84" customFormat="1" customHeight="1" spans="1:5">
      <c r="A325" s="106">
        <v>2040304</v>
      </c>
      <c r="B325" s="106" t="s">
        <v>2250</v>
      </c>
      <c r="C325" s="239"/>
      <c r="D325" s="239"/>
      <c r="E325" s="240"/>
    </row>
    <row r="326" s="84" customFormat="1" customHeight="1" spans="1:5">
      <c r="A326" s="106">
        <v>2040350</v>
      </c>
      <c r="B326" s="106" t="s">
        <v>2072</v>
      </c>
      <c r="C326" s="239"/>
      <c r="D326" s="239"/>
      <c r="E326" s="240"/>
    </row>
    <row r="327" s="84" customFormat="1" customHeight="1" spans="1:5">
      <c r="A327" s="106">
        <v>2040399</v>
      </c>
      <c r="B327" s="106" t="s">
        <v>2251</v>
      </c>
      <c r="C327" s="239"/>
      <c r="D327" s="239"/>
      <c r="E327" s="240"/>
    </row>
    <row r="328" s="84" customFormat="1" customHeight="1" spans="1:5">
      <c r="A328" s="106">
        <v>20404</v>
      </c>
      <c r="B328" s="241" t="s">
        <v>2252</v>
      </c>
      <c r="C328" s="239">
        <v>62.5124</v>
      </c>
      <c r="D328" s="239">
        <v>76</v>
      </c>
      <c r="E328" s="240">
        <f>D328/C328</f>
        <v>1.21575879345538</v>
      </c>
    </row>
    <row r="329" s="84" customFormat="1" customHeight="1" spans="1:5">
      <c r="A329" s="106">
        <v>2040401</v>
      </c>
      <c r="B329" s="106" t="s">
        <v>2063</v>
      </c>
      <c r="C329" s="239"/>
      <c r="D329" s="239">
        <v>76</v>
      </c>
      <c r="E329" s="240"/>
    </row>
    <row r="330" s="84" customFormat="1" customHeight="1" spans="1:5">
      <c r="A330" s="106">
        <v>2040402</v>
      </c>
      <c r="B330" s="106" t="s">
        <v>2064</v>
      </c>
      <c r="C330" s="239"/>
      <c r="D330" s="239"/>
      <c r="E330" s="240"/>
    </row>
    <row r="331" s="84" customFormat="1" customHeight="1" spans="1:5">
      <c r="A331" s="106">
        <v>2040403</v>
      </c>
      <c r="B331" s="106" t="s">
        <v>2065</v>
      </c>
      <c r="C331" s="239"/>
      <c r="D331" s="239"/>
      <c r="E331" s="240"/>
    </row>
    <row r="332" s="84" customFormat="1" customHeight="1" spans="1:5">
      <c r="A332" s="106">
        <v>2040409</v>
      </c>
      <c r="B332" s="106" t="s">
        <v>2253</v>
      </c>
      <c r="C332" s="239"/>
      <c r="D332" s="239"/>
      <c r="E332" s="240"/>
    </row>
    <row r="333" s="84" customFormat="1" customHeight="1" spans="1:5">
      <c r="A333" s="106">
        <v>2040410</v>
      </c>
      <c r="B333" s="106" t="s">
        <v>2254</v>
      </c>
      <c r="C333" s="239"/>
      <c r="D333" s="239"/>
      <c r="E333" s="240"/>
    </row>
    <row r="334" s="84" customFormat="1" customHeight="1" spans="1:5">
      <c r="A334" s="106">
        <v>2040450</v>
      </c>
      <c r="B334" s="106" t="s">
        <v>2072</v>
      </c>
      <c r="C334" s="239"/>
      <c r="D334" s="239"/>
      <c r="E334" s="240"/>
    </row>
    <row r="335" s="84" customFormat="1" customHeight="1" spans="1:5">
      <c r="A335" s="106">
        <v>2040499</v>
      </c>
      <c r="B335" s="106" t="s">
        <v>2255</v>
      </c>
      <c r="C335" s="239"/>
      <c r="D335" s="239"/>
      <c r="E335" s="240"/>
    </row>
    <row r="336" s="84" customFormat="1" customHeight="1" spans="1:5">
      <c r="A336" s="106">
        <v>20405</v>
      </c>
      <c r="B336" s="241" t="s">
        <v>2256</v>
      </c>
      <c r="C336" s="239">
        <v>103.7148</v>
      </c>
      <c r="D336" s="239">
        <v>110</v>
      </c>
      <c r="E336" s="240">
        <f>D336/C336</f>
        <v>1.06060080142853</v>
      </c>
    </row>
    <row r="337" s="84" customFormat="1" customHeight="1" spans="1:5">
      <c r="A337" s="106">
        <v>2040501</v>
      </c>
      <c r="B337" s="106" t="s">
        <v>2063</v>
      </c>
      <c r="C337" s="239"/>
      <c r="D337" s="239">
        <v>110</v>
      </c>
      <c r="E337" s="240"/>
    </row>
    <row r="338" s="84" customFormat="1" customHeight="1" spans="1:5">
      <c r="A338" s="106">
        <v>2040502</v>
      </c>
      <c r="B338" s="106" t="s">
        <v>2064</v>
      </c>
      <c r="C338" s="239"/>
      <c r="D338" s="239"/>
      <c r="E338" s="240"/>
    </row>
    <row r="339" s="84" customFormat="1" customHeight="1" spans="1:5">
      <c r="A339" s="106">
        <v>2040503</v>
      </c>
      <c r="B339" s="106" t="s">
        <v>2065</v>
      </c>
      <c r="C339" s="239"/>
      <c r="D339" s="239"/>
      <c r="E339" s="240"/>
    </row>
    <row r="340" s="84" customFormat="1" customHeight="1" spans="1:5">
      <c r="A340" s="106">
        <v>2040504</v>
      </c>
      <c r="B340" s="106" t="s">
        <v>2257</v>
      </c>
      <c r="C340" s="239"/>
      <c r="D340" s="239"/>
      <c r="E340" s="240"/>
    </row>
    <row r="341" s="84" customFormat="1" customHeight="1" spans="1:5">
      <c r="A341" s="106">
        <v>2040505</v>
      </c>
      <c r="B341" s="106" t="s">
        <v>2258</v>
      </c>
      <c r="C341" s="239"/>
      <c r="D341" s="239"/>
      <c r="E341" s="240"/>
    </row>
    <row r="342" s="84" customFormat="1" customHeight="1" spans="1:5">
      <c r="A342" s="106">
        <v>2040506</v>
      </c>
      <c r="B342" s="106" t="s">
        <v>2259</v>
      </c>
      <c r="C342" s="239"/>
      <c r="D342" s="239"/>
      <c r="E342" s="240"/>
    </row>
    <row r="343" s="84" customFormat="1" customHeight="1" spans="1:5">
      <c r="A343" s="106">
        <v>2040550</v>
      </c>
      <c r="B343" s="106" t="s">
        <v>2072</v>
      </c>
      <c r="C343" s="239"/>
      <c r="D343" s="239"/>
      <c r="E343" s="240"/>
    </row>
    <row r="344" s="84" customFormat="1" customHeight="1" spans="1:5">
      <c r="A344" s="106">
        <v>2040599</v>
      </c>
      <c r="B344" s="106" t="s">
        <v>2260</v>
      </c>
      <c r="C344" s="239"/>
      <c r="D344" s="239"/>
      <c r="E344" s="240"/>
    </row>
    <row r="345" s="84" customFormat="1" customHeight="1" spans="1:5">
      <c r="A345" s="106">
        <v>20406</v>
      </c>
      <c r="B345" s="241" t="s">
        <v>2261</v>
      </c>
      <c r="C345" s="239">
        <v>1062.680554</v>
      </c>
      <c r="D345" s="239">
        <v>1065</v>
      </c>
      <c r="E345" s="240">
        <f>D345/C345</f>
        <v>1.00218263709754</v>
      </c>
    </row>
    <row r="346" s="84" customFormat="1" customHeight="1" spans="1:5">
      <c r="A346" s="106">
        <v>2040601</v>
      </c>
      <c r="B346" s="106" t="s">
        <v>2063</v>
      </c>
      <c r="C346" s="239"/>
      <c r="D346" s="239">
        <v>864</v>
      </c>
      <c r="E346" s="240"/>
    </row>
    <row r="347" s="84" customFormat="1" customHeight="1" spans="1:5">
      <c r="A347" s="106">
        <v>2040602</v>
      </c>
      <c r="B347" s="106" t="s">
        <v>2064</v>
      </c>
      <c r="C347" s="239"/>
      <c r="D347" s="239">
        <v>131</v>
      </c>
      <c r="E347" s="240"/>
    </row>
    <row r="348" s="84" customFormat="1" customHeight="1" spans="1:5">
      <c r="A348" s="106">
        <v>2040603</v>
      </c>
      <c r="B348" s="106" t="s">
        <v>2065</v>
      </c>
      <c r="C348" s="239"/>
      <c r="D348" s="239"/>
      <c r="E348" s="240"/>
    </row>
    <row r="349" s="84" customFormat="1" customHeight="1" spans="1:5">
      <c r="A349" s="106">
        <v>2040604</v>
      </c>
      <c r="B349" s="106" t="s">
        <v>2262</v>
      </c>
      <c r="C349" s="239"/>
      <c r="D349" s="239">
        <v>6</v>
      </c>
      <c r="E349" s="240"/>
    </row>
    <row r="350" s="84" customFormat="1" customHeight="1" spans="1:5">
      <c r="A350" s="106">
        <v>2040605</v>
      </c>
      <c r="B350" s="106" t="s">
        <v>2263</v>
      </c>
      <c r="C350" s="239"/>
      <c r="D350" s="239">
        <v>23</v>
      </c>
      <c r="E350" s="240"/>
    </row>
    <row r="351" s="84" customFormat="1" customHeight="1" spans="1:5">
      <c r="A351" s="106">
        <v>2040606</v>
      </c>
      <c r="B351" s="106" t="s">
        <v>2264</v>
      </c>
      <c r="C351" s="239"/>
      <c r="D351" s="239"/>
      <c r="E351" s="240"/>
    </row>
    <row r="352" s="84" customFormat="1" customHeight="1" spans="1:5">
      <c r="A352" s="106">
        <v>2040607</v>
      </c>
      <c r="B352" s="106" t="s">
        <v>2265</v>
      </c>
      <c r="C352" s="239"/>
      <c r="D352" s="239">
        <v>34</v>
      </c>
      <c r="E352" s="240"/>
    </row>
    <row r="353" s="84" customFormat="1" customHeight="1" spans="1:5">
      <c r="A353" s="106">
        <v>2040608</v>
      </c>
      <c r="B353" s="106" t="s">
        <v>2266</v>
      </c>
      <c r="C353" s="239"/>
      <c r="D353" s="239"/>
      <c r="E353" s="240"/>
    </row>
    <row r="354" s="84" customFormat="1" customHeight="1" spans="1:5">
      <c r="A354" s="106">
        <v>2040610</v>
      </c>
      <c r="B354" s="106" t="s">
        <v>2267</v>
      </c>
      <c r="C354" s="239"/>
      <c r="D354" s="239">
        <v>7</v>
      </c>
      <c r="E354" s="240"/>
    </row>
    <row r="355" s="84" customFormat="1" customHeight="1" spans="1:5">
      <c r="A355" s="106">
        <v>2040612</v>
      </c>
      <c r="B355" s="106" t="s">
        <v>2268</v>
      </c>
      <c r="C355" s="239"/>
      <c r="D355" s="239"/>
      <c r="E355" s="240"/>
    </row>
    <row r="356" s="84" customFormat="1" customHeight="1" spans="1:5">
      <c r="A356" s="106">
        <v>2040613</v>
      </c>
      <c r="B356" s="106" t="s">
        <v>2103</v>
      </c>
      <c r="C356" s="239"/>
      <c r="D356" s="239"/>
      <c r="E356" s="240"/>
    </row>
    <row r="357" s="84" customFormat="1" customHeight="1" spans="1:5">
      <c r="A357" s="106">
        <v>2040650</v>
      </c>
      <c r="B357" s="106" t="s">
        <v>2072</v>
      </c>
      <c r="C357" s="239"/>
      <c r="D357" s="239"/>
      <c r="E357" s="240"/>
    </row>
    <row r="358" s="84" customFormat="1" customHeight="1" spans="1:5">
      <c r="A358" s="106">
        <v>2040699</v>
      </c>
      <c r="B358" s="106" t="s">
        <v>2269</v>
      </c>
      <c r="C358" s="239"/>
      <c r="D358" s="239"/>
      <c r="E358" s="240"/>
    </row>
    <row r="359" s="84" customFormat="1" customHeight="1" spans="1:5">
      <c r="A359" s="106">
        <v>20407</v>
      </c>
      <c r="B359" s="241" t="s">
        <v>2270</v>
      </c>
      <c r="C359" s="239">
        <v>0</v>
      </c>
      <c r="D359" s="239">
        <v>0</v>
      </c>
      <c r="E359" s="240"/>
    </row>
    <row r="360" s="84" customFormat="1" customHeight="1" spans="1:5">
      <c r="A360" s="106">
        <v>2040701</v>
      </c>
      <c r="B360" s="106" t="s">
        <v>2063</v>
      </c>
      <c r="C360" s="239"/>
      <c r="D360" s="239"/>
      <c r="E360" s="240"/>
    </row>
    <row r="361" s="84" customFormat="1" customHeight="1" spans="1:5">
      <c r="A361" s="106">
        <v>2040702</v>
      </c>
      <c r="B361" s="106" t="s">
        <v>2064</v>
      </c>
      <c r="C361" s="239"/>
      <c r="D361" s="239"/>
      <c r="E361" s="240"/>
    </row>
    <row r="362" s="84" customFormat="1" customHeight="1" spans="1:5">
      <c r="A362" s="106">
        <v>2040703</v>
      </c>
      <c r="B362" s="106" t="s">
        <v>2065</v>
      </c>
      <c r="C362" s="239"/>
      <c r="D362" s="239"/>
      <c r="E362" s="240"/>
    </row>
    <row r="363" s="84" customFormat="1" customHeight="1" spans="1:5">
      <c r="A363" s="106">
        <v>2040704</v>
      </c>
      <c r="B363" s="106" t="s">
        <v>2271</v>
      </c>
      <c r="C363" s="239"/>
      <c r="D363" s="239"/>
      <c r="E363" s="240"/>
    </row>
    <row r="364" s="84" customFormat="1" customHeight="1" spans="1:5">
      <c r="A364" s="106">
        <v>2040705</v>
      </c>
      <c r="B364" s="106" t="s">
        <v>2272</v>
      </c>
      <c r="C364" s="239"/>
      <c r="D364" s="239"/>
      <c r="E364" s="240"/>
    </row>
    <row r="365" s="84" customFormat="1" customHeight="1" spans="1:5">
      <c r="A365" s="106">
        <v>2040706</v>
      </c>
      <c r="B365" s="106" t="s">
        <v>2273</v>
      </c>
      <c r="C365" s="239"/>
      <c r="D365" s="239"/>
      <c r="E365" s="240"/>
    </row>
    <row r="366" s="84" customFormat="1" customHeight="1" spans="1:5">
      <c r="A366" s="106">
        <v>2040707</v>
      </c>
      <c r="B366" s="106" t="s">
        <v>2103</v>
      </c>
      <c r="C366" s="239"/>
      <c r="D366" s="239"/>
      <c r="E366" s="240"/>
    </row>
    <row r="367" s="84" customFormat="1" customHeight="1" spans="1:5">
      <c r="A367" s="106">
        <v>2040750</v>
      </c>
      <c r="B367" s="106" t="s">
        <v>2072</v>
      </c>
      <c r="C367" s="239"/>
      <c r="D367" s="239"/>
      <c r="E367" s="240"/>
    </row>
    <row r="368" s="84" customFormat="1" customHeight="1" spans="1:5">
      <c r="A368" s="106">
        <v>2040799</v>
      </c>
      <c r="B368" s="106" t="s">
        <v>2274</v>
      </c>
      <c r="C368" s="239"/>
      <c r="D368" s="239"/>
      <c r="E368" s="240"/>
    </row>
    <row r="369" s="84" customFormat="1" customHeight="1" spans="1:5">
      <c r="A369" s="106">
        <v>20408</v>
      </c>
      <c r="B369" s="241" t="s">
        <v>2275</v>
      </c>
      <c r="C369" s="239">
        <v>81</v>
      </c>
      <c r="D369" s="239">
        <v>48</v>
      </c>
      <c r="E369" s="240">
        <f>D369/C369</f>
        <v>0.592592592592593</v>
      </c>
    </row>
    <row r="370" s="84" customFormat="1" customHeight="1" spans="1:5">
      <c r="A370" s="106">
        <v>2040801</v>
      </c>
      <c r="B370" s="106" t="s">
        <v>2063</v>
      </c>
      <c r="C370" s="239"/>
      <c r="D370" s="239"/>
      <c r="E370" s="240"/>
    </row>
    <row r="371" s="84" customFormat="1" customHeight="1" spans="1:5">
      <c r="A371" s="106">
        <v>2040802</v>
      </c>
      <c r="B371" s="106" t="s">
        <v>2064</v>
      </c>
      <c r="C371" s="239"/>
      <c r="D371" s="239">
        <v>30</v>
      </c>
      <c r="E371" s="240"/>
    </row>
    <row r="372" s="84" customFormat="1" customHeight="1" spans="1:5">
      <c r="A372" s="106">
        <v>2040803</v>
      </c>
      <c r="B372" s="106" t="s">
        <v>2065</v>
      </c>
      <c r="C372" s="239"/>
      <c r="D372" s="239"/>
      <c r="E372" s="240"/>
    </row>
    <row r="373" s="84" customFormat="1" customHeight="1" spans="1:5">
      <c r="A373" s="106">
        <v>2040804</v>
      </c>
      <c r="B373" s="106" t="s">
        <v>2276</v>
      </c>
      <c r="C373" s="239"/>
      <c r="D373" s="239">
        <v>4</v>
      </c>
      <c r="E373" s="240"/>
    </row>
    <row r="374" s="84" customFormat="1" customHeight="1" spans="1:5">
      <c r="A374" s="106">
        <v>2040805</v>
      </c>
      <c r="B374" s="106" t="s">
        <v>2277</v>
      </c>
      <c r="C374" s="239"/>
      <c r="D374" s="239"/>
      <c r="E374" s="240"/>
    </row>
    <row r="375" s="84" customFormat="1" customHeight="1" spans="1:5">
      <c r="A375" s="106">
        <v>2040806</v>
      </c>
      <c r="B375" s="106" t="s">
        <v>2278</v>
      </c>
      <c r="C375" s="239"/>
      <c r="D375" s="239"/>
      <c r="E375" s="240"/>
    </row>
    <row r="376" s="84" customFormat="1" customHeight="1" spans="1:5">
      <c r="A376" s="106">
        <v>2040807</v>
      </c>
      <c r="B376" s="106" t="s">
        <v>2103</v>
      </c>
      <c r="C376" s="239"/>
      <c r="D376" s="239"/>
      <c r="E376" s="240"/>
    </row>
    <row r="377" s="84" customFormat="1" customHeight="1" spans="1:5">
      <c r="A377" s="106">
        <v>2040850</v>
      </c>
      <c r="B377" s="106" t="s">
        <v>2072</v>
      </c>
      <c r="C377" s="239"/>
      <c r="D377" s="239"/>
      <c r="E377" s="240"/>
    </row>
    <row r="378" s="84" customFormat="1" customHeight="1" spans="1:5">
      <c r="A378" s="106">
        <v>2040899</v>
      </c>
      <c r="B378" s="106" t="s">
        <v>2279</v>
      </c>
      <c r="C378" s="239"/>
      <c r="D378" s="239">
        <v>14</v>
      </c>
      <c r="E378" s="240"/>
    </row>
    <row r="379" s="84" customFormat="1" customHeight="1" spans="1:5">
      <c r="A379" s="106">
        <v>20409</v>
      </c>
      <c r="B379" s="241" t="s">
        <v>2280</v>
      </c>
      <c r="C379" s="239">
        <v>0</v>
      </c>
      <c r="D379" s="239">
        <v>0</v>
      </c>
      <c r="E379" s="240"/>
    </row>
    <row r="380" s="84" customFormat="1" customHeight="1" spans="1:5">
      <c r="A380" s="106">
        <v>2040901</v>
      </c>
      <c r="B380" s="106" t="s">
        <v>2063</v>
      </c>
      <c r="C380" s="239"/>
      <c r="D380" s="239"/>
      <c r="E380" s="240"/>
    </row>
    <row r="381" s="84" customFormat="1" customHeight="1" spans="1:5">
      <c r="A381" s="106">
        <v>2040902</v>
      </c>
      <c r="B381" s="106" t="s">
        <v>2064</v>
      </c>
      <c r="C381" s="239"/>
      <c r="D381" s="239"/>
      <c r="E381" s="240"/>
    </row>
    <row r="382" s="84" customFormat="1" customHeight="1" spans="1:5">
      <c r="A382" s="106">
        <v>2040903</v>
      </c>
      <c r="B382" s="106" t="s">
        <v>2065</v>
      </c>
      <c r="C382" s="239"/>
      <c r="D382" s="239"/>
      <c r="E382" s="240"/>
    </row>
    <row r="383" s="84" customFormat="1" customHeight="1" spans="1:5">
      <c r="A383" s="106">
        <v>2040904</v>
      </c>
      <c r="B383" s="106" t="s">
        <v>2281</v>
      </c>
      <c r="C383" s="239"/>
      <c r="D383" s="239"/>
      <c r="E383" s="240"/>
    </row>
    <row r="384" s="84" customFormat="1" customHeight="1" spans="1:5">
      <c r="A384" s="106">
        <v>2040905</v>
      </c>
      <c r="B384" s="106" t="s">
        <v>2282</v>
      </c>
      <c r="C384" s="239"/>
      <c r="D384" s="239"/>
      <c r="E384" s="240"/>
    </row>
    <row r="385" s="84" customFormat="1" customHeight="1" spans="1:5">
      <c r="A385" s="106">
        <v>2040950</v>
      </c>
      <c r="B385" s="106" t="s">
        <v>2072</v>
      </c>
      <c r="C385" s="239"/>
      <c r="D385" s="239"/>
      <c r="E385" s="240"/>
    </row>
    <row r="386" s="84" customFormat="1" customHeight="1" spans="1:5">
      <c r="A386" s="106">
        <v>2040999</v>
      </c>
      <c r="B386" s="106" t="s">
        <v>2283</v>
      </c>
      <c r="C386" s="239"/>
      <c r="D386" s="239"/>
      <c r="E386" s="240"/>
    </row>
    <row r="387" s="84" customFormat="1" customHeight="1" spans="1:5">
      <c r="A387" s="106">
        <v>20410</v>
      </c>
      <c r="B387" s="241" t="s">
        <v>2284</v>
      </c>
      <c r="C387" s="239">
        <v>0</v>
      </c>
      <c r="D387" s="239">
        <v>0</v>
      </c>
      <c r="E387" s="240"/>
    </row>
    <row r="388" s="84" customFormat="1" customHeight="1" spans="1:5">
      <c r="A388" s="106">
        <v>2041001</v>
      </c>
      <c r="B388" s="106" t="s">
        <v>2063</v>
      </c>
      <c r="C388" s="239"/>
      <c r="D388" s="239"/>
      <c r="E388" s="240"/>
    </row>
    <row r="389" s="84" customFormat="1" customHeight="1" spans="1:5">
      <c r="A389" s="106">
        <v>2041002</v>
      </c>
      <c r="B389" s="106" t="s">
        <v>2064</v>
      </c>
      <c r="C389" s="239"/>
      <c r="D389" s="239"/>
      <c r="E389" s="240"/>
    </row>
    <row r="390" s="84" customFormat="1" customHeight="1" spans="1:5">
      <c r="A390" s="106">
        <v>2041006</v>
      </c>
      <c r="B390" s="106" t="s">
        <v>2103</v>
      </c>
      <c r="C390" s="239"/>
      <c r="D390" s="239"/>
      <c r="E390" s="240"/>
    </row>
    <row r="391" s="84" customFormat="1" customHeight="1" spans="1:5">
      <c r="A391" s="106">
        <v>2041007</v>
      </c>
      <c r="B391" s="106" t="s">
        <v>2285</v>
      </c>
      <c r="C391" s="239"/>
      <c r="D391" s="239"/>
      <c r="E391" s="240"/>
    </row>
    <row r="392" s="84" customFormat="1" customHeight="1" spans="1:5">
      <c r="A392" s="106">
        <v>2041099</v>
      </c>
      <c r="B392" s="106" t="s">
        <v>2286</v>
      </c>
      <c r="C392" s="239"/>
      <c r="D392" s="239"/>
      <c r="E392" s="240"/>
    </row>
    <row r="393" s="84" customFormat="1" customHeight="1" spans="1:5">
      <c r="A393" s="106">
        <v>20499</v>
      </c>
      <c r="B393" s="241" t="s">
        <v>2287</v>
      </c>
      <c r="C393" s="239">
        <v>20</v>
      </c>
      <c r="D393" s="239">
        <v>72</v>
      </c>
      <c r="E393" s="240">
        <f>D393/C393</f>
        <v>3.6</v>
      </c>
    </row>
    <row r="394" s="84" customFormat="1" customHeight="1" spans="1:5">
      <c r="A394" s="106">
        <v>2049902</v>
      </c>
      <c r="B394" s="106" t="s">
        <v>2288</v>
      </c>
      <c r="C394" s="239"/>
      <c r="D394" s="239">
        <v>15</v>
      </c>
      <c r="E394" s="240"/>
    </row>
    <row r="395" s="84" customFormat="1" customHeight="1" spans="1:5">
      <c r="A395" s="106">
        <v>2049999</v>
      </c>
      <c r="B395" s="106" t="s">
        <v>2289</v>
      </c>
      <c r="C395" s="239"/>
      <c r="D395" s="239">
        <v>57</v>
      </c>
      <c r="E395" s="240"/>
    </row>
    <row r="396" s="84" customFormat="1" customHeight="1" spans="1:5">
      <c r="A396" s="106">
        <v>205</v>
      </c>
      <c r="B396" s="241" t="s">
        <v>1071</v>
      </c>
      <c r="C396" s="239">
        <v>46625.897689</v>
      </c>
      <c r="D396" s="239">
        <v>49214</v>
      </c>
      <c r="E396" s="240">
        <f>D396/C396</f>
        <v>1.05550782803718</v>
      </c>
    </row>
    <row r="397" s="84" customFormat="1" customHeight="1" spans="1:5">
      <c r="A397" s="106">
        <v>20501</v>
      </c>
      <c r="B397" s="241" t="s">
        <v>2290</v>
      </c>
      <c r="C397" s="239">
        <v>1272.54659</v>
      </c>
      <c r="D397" s="239">
        <v>1337</v>
      </c>
      <c r="E397" s="240">
        <f>D397/C397</f>
        <v>1.05064915540735</v>
      </c>
    </row>
    <row r="398" s="84" customFormat="1" customHeight="1" spans="1:5">
      <c r="A398" s="106">
        <v>2050101</v>
      </c>
      <c r="B398" s="106" t="s">
        <v>2063</v>
      </c>
      <c r="C398" s="239">
        <v>1072.04659</v>
      </c>
      <c r="D398" s="239">
        <v>1110</v>
      </c>
      <c r="E398" s="240">
        <f>D398/C398</f>
        <v>1.03540276174005</v>
      </c>
    </row>
    <row r="399" s="84" customFormat="1" customHeight="1" spans="1:5">
      <c r="A399" s="106">
        <v>2050102</v>
      </c>
      <c r="B399" s="106" t="s">
        <v>2064</v>
      </c>
      <c r="C399" s="239">
        <v>0</v>
      </c>
      <c r="D399" s="239">
        <v>119</v>
      </c>
      <c r="E399" s="240"/>
    </row>
    <row r="400" s="84" customFormat="1" customHeight="1" spans="1:5">
      <c r="A400" s="106">
        <v>2050103</v>
      </c>
      <c r="B400" s="106" t="s">
        <v>2065</v>
      </c>
      <c r="C400" s="239">
        <v>0</v>
      </c>
      <c r="D400" s="239"/>
      <c r="E400" s="240"/>
    </row>
    <row r="401" s="84" customFormat="1" customHeight="1" spans="1:5">
      <c r="A401" s="106">
        <v>2050199</v>
      </c>
      <c r="B401" s="106" t="s">
        <v>2291</v>
      </c>
      <c r="C401" s="239">
        <v>200.5</v>
      </c>
      <c r="D401" s="239">
        <v>108</v>
      </c>
      <c r="E401" s="240">
        <f t="shared" ref="E401:E407" si="1">D401/C401</f>
        <v>0.538653366583541</v>
      </c>
    </row>
    <row r="402" s="84" customFormat="1" customHeight="1" spans="1:5">
      <c r="A402" s="106">
        <v>20502</v>
      </c>
      <c r="B402" s="241" t="s">
        <v>2292</v>
      </c>
      <c r="C402" s="239">
        <v>42358.608182</v>
      </c>
      <c r="D402" s="239">
        <v>40601</v>
      </c>
      <c r="E402" s="240">
        <f t="shared" si="1"/>
        <v>0.958506469937629</v>
      </c>
    </row>
    <row r="403" s="84" customFormat="1" customHeight="1" spans="1:5">
      <c r="A403" s="106">
        <v>2050201</v>
      </c>
      <c r="B403" s="106" t="s">
        <v>2293</v>
      </c>
      <c r="C403" s="239">
        <v>2068.48422</v>
      </c>
      <c r="D403" s="239">
        <v>1922</v>
      </c>
      <c r="E403" s="240">
        <f t="shared" si="1"/>
        <v>0.92918281967846</v>
      </c>
    </row>
    <row r="404" s="84" customFormat="1" customHeight="1" spans="1:5">
      <c r="A404" s="106">
        <v>2050202</v>
      </c>
      <c r="B404" s="106" t="s">
        <v>2294</v>
      </c>
      <c r="C404" s="239">
        <v>29874.560452</v>
      </c>
      <c r="D404" s="239">
        <v>28405</v>
      </c>
      <c r="E404" s="240">
        <f t="shared" si="1"/>
        <v>0.950808968240347</v>
      </c>
    </row>
    <row r="405" s="84" customFormat="1" customHeight="1" spans="1:5">
      <c r="A405" s="106">
        <v>2050203</v>
      </c>
      <c r="B405" s="106" t="s">
        <v>2295</v>
      </c>
      <c r="C405" s="239">
        <v>4073.210711</v>
      </c>
      <c r="D405" s="239">
        <v>4129</v>
      </c>
      <c r="E405" s="240">
        <f t="shared" si="1"/>
        <v>1.01369663711463</v>
      </c>
    </row>
    <row r="406" s="84" customFormat="1" customHeight="1" spans="1:5">
      <c r="A406" s="106">
        <v>2050204</v>
      </c>
      <c r="B406" s="106" t="s">
        <v>2296</v>
      </c>
      <c r="C406" s="239">
        <v>6289.702799</v>
      </c>
      <c r="D406" s="239">
        <v>5930</v>
      </c>
      <c r="E406" s="240">
        <f t="shared" si="1"/>
        <v>0.942810843294982</v>
      </c>
    </row>
    <row r="407" s="84" customFormat="1" customHeight="1" spans="1:5">
      <c r="A407" s="106">
        <v>2050205</v>
      </c>
      <c r="B407" s="106" t="s">
        <v>2297</v>
      </c>
      <c r="C407" s="239">
        <v>52.65</v>
      </c>
      <c r="D407" s="239">
        <v>31</v>
      </c>
      <c r="E407" s="240">
        <f t="shared" si="1"/>
        <v>0.588793922127255</v>
      </c>
    </row>
    <row r="408" s="84" customFormat="1" customHeight="1" spans="1:5">
      <c r="A408" s="106">
        <v>2050299</v>
      </c>
      <c r="B408" s="106" t="s">
        <v>2298</v>
      </c>
      <c r="C408" s="239">
        <v>0</v>
      </c>
      <c r="D408" s="239">
        <v>184</v>
      </c>
      <c r="E408" s="240"/>
    </row>
    <row r="409" s="84" customFormat="1" customHeight="1" spans="1:5">
      <c r="A409" s="106">
        <v>20503</v>
      </c>
      <c r="B409" s="241" t="s">
        <v>2299</v>
      </c>
      <c r="C409" s="239">
        <v>2614.798384</v>
      </c>
      <c r="D409" s="239">
        <v>2637</v>
      </c>
      <c r="E409" s="240">
        <f>D409/C409</f>
        <v>1.00849075635653</v>
      </c>
    </row>
    <row r="410" s="84" customFormat="1" customHeight="1" spans="1:5">
      <c r="A410" s="106">
        <v>2050301</v>
      </c>
      <c r="B410" s="106" t="s">
        <v>2300</v>
      </c>
      <c r="C410" s="239">
        <v>0</v>
      </c>
      <c r="D410" s="239"/>
      <c r="E410" s="240"/>
    </row>
    <row r="411" s="84" customFormat="1" customHeight="1" spans="1:5">
      <c r="A411" s="106">
        <v>2050302</v>
      </c>
      <c r="B411" s="106" t="s">
        <v>2301</v>
      </c>
      <c r="C411" s="239">
        <v>2614.798384</v>
      </c>
      <c r="D411" s="239">
        <v>2623</v>
      </c>
      <c r="E411" s="240">
        <f>D411/C411</f>
        <v>1.00313661506378</v>
      </c>
    </row>
    <row r="412" s="84" customFormat="1" customHeight="1" spans="1:5">
      <c r="A412" s="106">
        <v>2050303</v>
      </c>
      <c r="B412" s="106" t="s">
        <v>2302</v>
      </c>
      <c r="C412" s="239">
        <v>0</v>
      </c>
      <c r="D412" s="239"/>
      <c r="E412" s="240"/>
    </row>
    <row r="413" s="84" customFormat="1" customHeight="1" spans="1:5">
      <c r="A413" s="106">
        <v>2050305</v>
      </c>
      <c r="B413" s="106" t="s">
        <v>2303</v>
      </c>
      <c r="C413" s="239">
        <v>0</v>
      </c>
      <c r="D413" s="239"/>
      <c r="E413" s="240"/>
    </row>
    <row r="414" s="84" customFormat="1" customHeight="1" spans="1:5">
      <c r="A414" s="106">
        <v>2050399</v>
      </c>
      <c r="B414" s="106" t="s">
        <v>2304</v>
      </c>
      <c r="C414" s="239">
        <v>0</v>
      </c>
      <c r="D414" s="239">
        <v>14</v>
      </c>
      <c r="E414" s="240"/>
    </row>
    <row r="415" s="84" customFormat="1" customHeight="1" spans="1:5">
      <c r="A415" s="106">
        <v>20504</v>
      </c>
      <c r="B415" s="241" t="s">
        <v>2305</v>
      </c>
      <c r="C415" s="239">
        <v>0</v>
      </c>
      <c r="D415" s="239">
        <v>0</v>
      </c>
      <c r="E415" s="240"/>
    </row>
    <row r="416" s="84" customFormat="1" customHeight="1" spans="1:5">
      <c r="A416" s="106">
        <v>2050401</v>
      </c>
      <c r="B416" s="106" t="s">
        <v>2306</v>
      </c>
      <c r="C416" s="239">
        <v>0</v>
      </c>
      <c r="D416" s="239"/>
      <c r="E416" s="240"/>
    </row>
    <row r="417" s="84" customFormat="1" customHeight="1" spans="1:5">
      <c r="A417" s="106">
        <v>2050402</v>
      </c>
      <c r="B417" s="106" t="s">
        <v>2307</v>
      </c>
      <c r="C417" s="239">
        <v>0</v>
      </c>
      <c r="D417" s="239"/>
      <c r="E417" s="240"/>
    </row>
    <row r="418" s="84" customFormat="1" customHeight="1" spans="1:5">
      <c r="A418" s="106">
        <v>2050403</v>
      </c>
      <c r="B418" s="106" t="s">
        <v>2308</v>
      </c>
      <c r="C418" s="239">
        <v>0</v>
      </c>
      <c r="D418" s="239"/>
      <c r="E418" s="240"/>
    </row>
    <row r="419" s="84" customFormat="1" customHeight="1" spans="1:5">
      <c r="A419" s="106">
        <v>2050404</v>
      </c>
      <c r="B419" s="106" t="s">
        <v>2309</v>
      </c>
      <c r="C419" s="239">
        <v>0</v>
      </c>
      <c r="D419" s="239"/>
      <c r="E419" s="240"/>
    </row>
    <row r="420" s="84" customFormat="1" customHeight="1" spans="1:5">
      <c r="A420" s="106">
        <v>2050499</v>
      </c>
      <c r="B420" s="106" t="s">
        <v>2310</v>
      </c>
      <c r="C420" s="239">
        <v>0</v>
      </c>
      <c r="D420" s="239"/>
      <c r="E420" s="240"/>
    </row>
    <row r="421" s="84" customFormat="1" customHeight="1" spans="1:5">
      <c r="A421" s="106">
        <v>20505</v>
      </c>
      <c r="B421" s="241" t="s">
        <v>2311</v>
      </c>
      <c r="C421" s="239">
        <v>0</v>
      </c>
      <c r="D421" s="239">
        <v>0</v>
      </c>
      <c r="E421" s="240"/>
    </row>
    <row r="422" s="84" customFormat="1" customHeight="1" spans="1:5">
      <c r="A422" s="106">
        <v>2050501</v>
      </c>
      <c r="B422" s="106" t="s">
        <v>2312</v>
      </c>
      <c r="C422" s="239">
        <v>0</v>
      </c>
      <c r="D422" s="239"/>
      <c r="E422" s="240"/>
    </row>
    <row r="423" s="84" customFormat="1" customHeight="1" spans="1:5">
      <c r="A423" s="106">
        <v>2050502</v>
      </c>
      <c r="B423" s="106" t="s">
        <v>2313</v>
      </c>
      <c r="C423" s="239">
        <v>0</v>
      </c>
      <c r="D423" s="239"/>
      <c r="E423" s="240"/>
    </row>
    <row r="424" s="84" customFormat="1" customHeight="1" spans="1:5">
      <c r="A424" s="106">
        <v>2050599</v>
      </c>
      <c r="B424" s="106" t="s">
        <v>2314</v>
      </c>
      <c r="C424" s="239">
        <v>0</v>
      </c>
      <c r="D424" s="239"/>
      <c r="E424" s="240"/>
    </row>
    <row r="425" s="84" customFormat="1" customHeight="1" spans="1:5">
      <c r="A425" s="106">
        <v>20506</v>
      </c>
      <c r="B425" s="241" t="s">
        <v>2315</v>
      </c>
      <c r="C425" s="239">
        <v>0</v>
      </c>
      <c r="D425" s="239">
        <v>0</v>
      </c>
      <c r="E425" s="240"/>
    </row>
    <row r="426" s="84" customFormat="1" customHeight="1" spans="1:5">
      <c r="A426" s="106">
        <v>2050601</v>
      </c>
      <c r="B426" s="106" t="s">
        <v>2316</v>
      </c>
      <c r="C426" s="239">
        <v>0</v>
      </c>
      <c r="D426" s="239"/>
      <c r="E426" s="240"/>
    </row>
    <row r="427" s="84" customFormat="1" customHeight="1" spans="1:5">
      <c r="A427" s="106">
        <v>2050602</v>
      </c>
      <c r="B427" s="106" t="s">
        <v>2317</v>
      </c>
      <c r="C427" s="239">
        <v>0</v>
      </c>
      <c r="D427" s="239"/>
      <c r="E427" s="240"/>
    </row>
    <row r="428" s="84" customFormat="1" customHeight="1" spans="1:5">
      <c r="A428" s="106">
        <v>2050699</v>
      </c>
      <c r="B428" s="106" t="s">
        <v>2318</v>
      </c>
      <c r="C428" s="239">
        <v>0</v>
      </c>
      <c r="D428" s="239"/>
      <c r="E428" s="240"/>
    </row>
    <row r="429" s="84" customFormat="1" customHeight="1" spans="1:5">
      <c r="A429" s="106">
        <v>20507</v>
      </c>
      <c r="B429" s="241" t="s">
        <v>2319</v>
      </c>
      <c r="C429" s="239">
        <v>0</v>
      </c>
      <c r="D429" s="239">
        <v>0</v>
      </c>
      <c r="E429" s="240"/>
    </row>
    <row r="430" s="84" customFormat="1" customHeight="1" spans="1:5">
      <c r="A430" s="106">
        <v>2050701</v>
      </c>
      <c r="B430" s="106" t="s">
        <v>2320</v>
      </c>
      <c r="C430" s="239">
        <v>0</v>
      </c>
      <c r="D430" s="239"/>
      <c r="E430" s="240"/>
    </row>
    <row r="431" s="84" customFormat="1" customHeight="1" spans="1:5">
      <c r="A431" s="106">
        <v>2050702</v>
      </c>
      <c r="B431" s="106" t="s">
        <v>2321</v>
      </c>
      <c r="C431" s="239">
        <v>0</v>
      </c>
      <c r="D431" s="239"/>
      <c r="E431" s="240"/>
    </row>
    <row r="432" s="84" customFormat="1" customHeight="1" spans="1:5">
      <c r="A432" s="106">
        <v>2050799</v>
      </c>
      <c r="B432" s="106" t="s">
        <v>2322</v>
      </c>
      <c r="C432" s="239">
        <v>0</v>
      </c>
      <c r="D432" s="239"/>
      <c r="E432" s="240"/>
    </row>
    <row r="433" s="84" customFormat="1" customHeight="1" spans="1:5">
      <c r="A433" s="106">
        <v>20508</v>
      </c>
      <c r="B433" s="241" t="s">
        <v>2323</v>
      </c>
      <c r="C433" s="239">
        <v>379.944533</v>
      </c>
      <c r="D433" s="239">
        <v>474</v>
      </c>
      <c r="E433" s="240">
        <f>D433/C433</f>
        <v>1.2475505207493</v>
      </c>
    </row>
    <row r="434" s="84" customFormat="1" customHeight="1" spans="1:5">
      <c r="A434" s="106">
        <v>2050801</v>
      </c>
      <c r="B434" s="106" t="s">
        <v>2324</v>
      </c>
      <c r="C434" s="239">
        <v>0</v>
      </c>
      <c r="D434" s="239"/>
      <c r="E434" s="240"/>
    </row>
    <row r="435" s="84" customFormat="1" customHeight="1" spans="1:5">
      <c r="A435" s="106">
        <v>2050802</v>
      </c>
      <c r="B435" s="106" t="s">
        <v>2325</v>
      </c>
      <c r="C435" s="239">
        <v>379.944533</v>
      </c>
      <c r="D435" s="239">
        <v>474</v>
      </c>
      <c r="E435" s="240">
        <f>D435/C435</f>
        <v>1.2475505207493</v>
      </c>
    </row>
    <row r="436" s="84" customFormat="1" customHeight="1" spans="1:5">
      <c r="A436" s="106">
        <v>2050803</v>
      </c>
      <c r="B436" s="106" t="s">
        <v>2326</v>
      </c>
      <c r="C436" s="239">
        <v>0</v>
      </c>
      <c r="D436" s="239"/>
      <c r="E436" s="240"/>
    </row>
    <row r="437" s="84" customFormat="1" customHeight="1" spans="1:5">
      <c r="A437" s="106">
        <v>2050804</v>
      </c>
      <c r="B437" s="106" t="s">
        <v>2327</v>
      </c>
      <c r="C437" s="239">
        <v>0</v>
      </c>
      <c r="D437" s="239"/>
      <c r="E437" s="240"/>
    </row>
    <row r="438" s="84" customFormat="1" customHeight="1" spans="1:5">
      <c r="A438" s="106">
        <v>2050899</v>
      </c>
      <c r="B438" s="106" t="s">
        <v>2328</v>
      </c>
      <c r="C438" s="239">
        <v>0</v>
      </c>
      <c r="D438" s="239"/>
      <c r="E438" s="240"/>
    </row>
    <row r="439" s="84" customFormat="1" customHeight="1" spans="1:5">
      <c r="A439" s="106">
        <v>20509</v>
      </c>
      <c r="B439" s="241" t="s">
        <v>2329</v>
      </c>
      <c r="C439" s="239">
        <v>0</v>
      </c>
      <c r="D439" s="239">
        <v>500</v>
      </c>
      <c r="E439" s="240"/>
    </row>
    <row r="440" s="84" customFormat="1" customHeight="1" spans="1:5">
      <c r="A440" s="106">
        <v>2050901</v>
      </c>
      <c r="B440" s="106" t="s">
        <v>2330</v>
      </c>
      <c r="C440" s="239">
        <v>0</v>
      </c>
      <c r="D440" s="239"/>
      <c r="E440" s="240"/>
    </row>
    <row r="441" s="84" customFormat="1" customHeight="1" spans="1:5">
      <c r="A441" s="106">
        <v>2050902</v>
      </c>
      <c r="B441" s="106" t="s">
        <v>2331</v>
      </c>
      <c r="C441" s="239">
        <v>0</v>
      </c>
      <c r="D441" s="239"/>
      <c r="E441" s="240"/>
    </row>
    <row r="442" s="84" customFormat="1" customHeight="1" spans="1:5">
      <c r="A442" s="106">
        <v>2050903</v>
      </c>
      <c r="B442" s="106" t="s">
        <v>2332</v>
      </c>
      <c r="C442" s="239">
        <v>0</v>
      </c>
      <c r="D442" s="239"/>
      <c r="E442" s="240"/>
    </row>
    <row r="443" s="84" customFormat="1" customHeight="1" spans="1:5">
      <c r="A443" s="106">
        <v>2050904</v>
      </c>
      <c r="B443" s="106" t="s">
        <v>2333</v>
      </c>
      <c r="C443" s="239">
        <v>0</v>
      </c>
      <c r="D443" s="239"/>
      <c r="E443" s="240"/>
    </row>
    <row r="444" s="84" customFormat="1" customHeight="1" spans="1:5">
      <c r="A444" s="106">
        <v>2050905</v>
      </c>
      <c r="B444" s="106" t="s">
        <v>2334</v>
      </c>
      <c r="C444" s="239">
        <v>0</v>
      </c>
      <c r="D444" s="239">
        <v>100</v>
      </c>
      <c r="E444" s="240"/>
    </row>
    <row r="445" s="84" customFormat="1" customHeight="1" spans="1:5">
      <c r="A445" s="106">
        <v>2050999</v>
      </c>
      <c r="B445" s="106" t="s">
        <v>2335</v>
      </c>
      <c r="C445" s="239">
        <v>0</v>
      </c>
      <c r="D445" s="239">
        <v>400</v>
      </c>
      <c r="E445" s="240"/>
    </row>
    <row r="446" s="84" customFormat="1" customHeight="1" spans="1:5">
      <c r="A446" s="106">
        <v>20599</v>
      </c>
      <c r="B446" s="241" t="s">
        <v>2336</v>
      </c>
      <c r="C446" s="239">
        <v>0</v>
      </c>
      <c r="D446" s="239">
        <v>3665</v>
      </c>
      <c r="E446" s="240"/>
    </row>
    <row r="447" s="84" customFormat="1" customHeight="1" spans="1:5">
      <c r="A447" s="106">
        <v>2059999</v>
      </c>
      <c r="B447" s="106" t="s">
        <v>2337</v>
      </c>
      <c r="C447" s="239">
        <v>0</v>
      </c>
      <c r="D447" s="239">
        <v>3665</v>
      </c>
      <c r="E447" s="240"/>
    </row>
    <row r="448" s="84" customFormat="1" customHeight="1" spans="1:5">
      <c r="A448" s="106">
        <v>206</v>
      </c>
      <c r="B448" s="241" t="s">
        <v>1123</v>
      </c>
      <c r="C448" s="239">
        <v>7456.883698</v>
      </c>
      <c r="D448" s="239">
        <v>6750</v>
      </c>
      <c r="E448" s="240">
        <f>D448/C448</f>
        <v>0.905203872471607</v>
      </c>
    </row>
    <row r="449" s="84" customFormat="1" customHeight="1" spans="1:5">
      <c r="A449" s="106">
        <v>20601</v>
      </c>
      <c r="B449" s="241" t="s">
        <v>2338</v>
      </c>
      <c r="C449" s="239">
        <v>7050.383698</v>
      </c>
      <c r="D449" s="239">
        <v>3818</v>
      </c>
      <c r="E449" s="240">
        <f>D449/C449</f>
        <v>0.541530810739146</v>
      </c>
    </row>
    <row r="450" s="84" customFormat="1" customHeight="1" spans="1:5">
      <c r="A450" s="106">
        <v>2060101</v>
      </c>
      <c r="B450" s="106" t="s">
        <v>2063</v>
      </c>
      <c r="C450" s="239">
        <v>1856.383698</v>
      </c>
      <c r="D450" s="239">
        <v>1857</v>
      </c>
      <c r="E450" s="240">
        <f>D450/C450</f>
        <v>1.00033199063354</v>
      </c>
    </row>
    <row r="451" s="84" customFormat="1" customHeight="1" spans="1:5">
      <c r="A451" s="106">
        <v>2060102</v>
      </c>
      <c r="B451" s="106" t="s">
        <v>2064</v>
      </c>
      <c r="C451" s="239">
        <v>100</v>
      </c>
      <c r="D451" s="239">
        <v>474</v>
      </c>
      <c r="E451" s="240">
        <f>D451/C451</f>
        <v>4.74</v>
      </c>
    </row>
    <row r="452" s="84" customFormat="1" customHeight="1" spans="1:5">
      <c r="A452" s="106">
        <v>2060103</v>
      </c>
      <c r="B452" s="106" t="s">
        <v>2065</v>
      </c>
      <c r="C452" s="239">
        <v>0</v>
      </c>
      <c r="D452" s="239"/>
      <c r="E452" s="240"/>
    </row>
    <row r="453" s="84" customFormat="1" customHeight="1" spans="1:5">
      <c r="A453" s="106">
        <v>2060199</v>
      </c>
      <c r="B453" s="106" t="s">
        <v>2339</v>
      </c>
      <c r="C453" s="239">
        <v>5094</v>
      </c>
      <c r="D453" s="239">
        <v>1487</v>
      </c>
      <c r="E453" s="240">
        <f>D453/C453</f>
        <v>0.291912053396152</v>
      </c>
    </row>
    <row r="454" s="84" customFormat="1" customHeight="1" spans="1:5">
      <c r="A454" s="106">
        <v>20602</v>
      </c>
      <c r="B454" s="241" t="s">
        <v>2340</v>
      </c>
      <c r="C454" s="239">
        <v>0</v>
      </c>
      <c r="D454" s="239">
        <v>0</v>
      </c>
      <c r="E454" s="240"/>
    </row>
    <row r="455" s="84" customFormat="1" customHeight="1" spans="1:5">
      <c r="A455" s="106">
        <v>2060201</v>
      </c>
      <c r="B455" s="106" t="s">
        <v>2341</v>
      </c>
      <c r="C455" s="239">
        <v>0</v>
      </c>
      <c r="D455" s="239"/>
      <c r="E455" s="240"/>
    </row>
    <row r="456" s="84" customFormat="1" customHeight="1" spans="1:5">
      <c r="A456" s="106">
        <v>2060203</v>
      </c>
      <c r="B456" s="106" t="s">
        <v>2342</v>
      </c>
      <c r="C456" s="239">
        <v>0</v>
      </c>
      <c r="D456" s="239"/>
      <c r="E456" s="240"/>
    </row>
    <row r="457" s="84" customFormat="1" customHeight="1" spans="1:5">
      <c r="A457" s="106">
        <v>2060204</v>
      </c>
      <c r="B457" s="106" t="s">
        <v>2343</v>
      </c>
      <c r="C457" s="239">
        <v>0</v>
      </c>
      <c r="D457" s="239"/>
      <c r="E457" s="240"/>
    </row>
    <row r="458" s="84" customFormat="1" customHeight="1" spans="1:5">
      <c r="A458" s="106">
        <v>2060205</v>
      </c>
      <c r="B458" s="106" t="s">
        <v>2344</v>
      </c>
      <c r="C458" s="239">
        <v>0</v>
      </c>
      <c r="D458" s="239"/>
      <c r="E458" s="240"/>
    </row>
    <row r="459" s="84" customFormat="1" customHeight="1" spans="1:5">
      <c r="A459" s="106">
        <v>2060206</v>
      </c>
      <c r="B459" s="106" t="s">
        <v>2345</v>
      </c>
      <c r="C459" s="239">
        <v>0</v>
      </c>
      <c r="D459" s="239"/>
      <c r="E459" s="240"/>
    </row>
    <row r="460" s="84" customFormat="1" customHeight="1" spans="1:5">
      <c r="A460" s="106">
        <v>2060207</v>
      </c>
      <c r="B460" s="106" t="s">
        <v>2346</v>
      </c>
      <c r="C460" s="239">
        <v>0</v>
      </c>
      <c r="D460" s="239"/>
      <c r="E460" s="240"/>
    </row>
    <row r="461" s="84" customFormat="1" customHeight="1" spans="1:5">
      <c r="A461" s="106">
        <v>2060208</v>
      </c>
      <c r="B461" s="106" t="s">
        <v>2347</v>
      </c>
      <c r="C461" s="239"/>
      <c r="D461" s="239"/>
      <c r="E461" s="240"/>
    </row>
    <row r="462" s="84" customFormat="1" customHeight="1" spans="1:5">
      <c r="A462" s="106">
        <v>2060299</v>
      </c>
      <c r="B462" s="106" t="s">
        <v>2348</v>
      </c>
      <c r="C462" s="239">
        <v>0</v>
      </c>
      <c r="D462" s="239"/>
      <c r="E462" s="240"/>
    </row>
    <row r="463" s="84" customFormat="1" customHeight="1" spans="1:5">
      <c r="A463" s="106">
        <v>20603</v>
      </c>
      <c r="B463" s="241" t="s">
        <v>2349</v>
      </c>
      <c r="C463" s="239">
        <v>0</v>
      </c>
      <c r="D463" s="239">
        <v>0</v>
      </c>
      <c r="E463" s="240"/>
    </row>
    <row r="464" s="84" customFormat="1" customHeight="1" spans="1:5">
      <c r="A464" s="106">
        <v>2060301</v>
      </c>
      <c r="B464" s="106" t="s">
        <v>2341</v>
      </c>
      <c r="C464" s="239">
        <v>0</v>
      </c>
      <c r="D464" s="239"/>
      <c r="E464" s="240"/>
    </row>
    <row r="465" s="84" customFormat="1" customHeight="1" spans="1:5">
      <c r="A465" s="106">
        <v>2060302</v>
      </c>
      <c r="B465" s="106" t="s">
        <v>2350</v>
      </c>
      <c r="C465" s="239">
        <v>0</v>
      </c>
      <c r="D465" s="239"/>
      <c r="E465" s="240"/>
    </row>
    <row r="466" s="84" customFormat="1" customHeight="1" spans="1:5">
      <c r="A466" s="106">
        <v>2060303</v>
      </c>
      <c r="B466" s="106" t="s">
        <v>2351</v>
      </c>
      <c r="C466" s="239">
        <v>0</v>
      </c>
      <c r="D466" s="239"/>
      <c r="E466" s="240"/>
    </row>
    <row r="467" s="84" customFormat="1" customHeight="1" spans="1:5">
      <c r="A467" s="106">
        <v>2060304</v>
      </c>
      <c r="B467" s="106" t="s">
        <v>2352</v>
      </c>
      <c r="C467" s="239">
        <v>0</v>
      </c>
      <c r="D467" s="239"/>
      <c r="E467" s="240"/>
    </row>
    <row r="468" s="84" customFormat="1" customHeight="1" spans="1:5">
      <c r="A468" s="106">
        <v>2060399</v>
      </c>
      <c r="B468" s="106" t="s">
        <v>2353</v>
      </c>
      <c r="C468" s="239">
        <v>0</v>
      </c>
      <c r="D468" s="239"/>
      <c r="E468" s="240"/>
    </row>
    <row r="469" s="84" customFormat="1" customHeight="1" spans="1:5">
      <c r="A469" s="106">
        <v>20604</v>
      </c>
      <c r="B469" s="241" t="s">
        <v>2354</v>
      </c>
      <c r="C469" s="239">
        <v>6.5</v>
      </c>
      <c r="D469" s="239">
        <v>60</v>
      </c>
      <c r="E469" s="240">
        <f>D469/C469</f>
        <v>9.23076923076923</v>
      </c>
    </row>
    <row r="470" s="84" customFormat="1" customHeight="1" spans="1:5">
      <c r="A470" s="106">
        <v>2060401</v>
      </c>
      <c r="B470" s="106" t="s">
        <v>2341</v>
      </c>
      <c r="C470" s="239">
        <v>0</v>
      </c>
      <c r="D470" s="239"/>
      <c r="E470" s="240"/>
    </row>
    <row r="471" s="84" customFormat="1" customHeight="1" spans="1:5">
      <c r="A471" s="106">
        <v>2060404</v>
      </c>
      <c r="B471" s="106" t="s">
        <v>2355</v>
      </c>
      <c r="C471" s="239">
        <v>0</v>
      </c>
      <c r="D471" s="239">
        <v>60</v>
      </c>
      <c r="E471" s="240"/>
    </row>
    <row r="472" s="84" customFormat="1" customHeight="1" spans="1:5">
      <c r="A472" s="106">
        <v>2060405</v>
      </c>
      <c r="B472" s="106" t="s">
        <v>2356</v>
      </c>
      <c r="C472" s="239"/>
      <c r="D472" s="239"/>
      <c r="E472" s="240"/>
    </row>
    <row r="473" s="84" customFormat="1" customHeight="1" spans="1:5">
      <c r="A473" s="106">
        <v>2060499</v>
      </c>
      <c r="B473" s="106" t="s">
        <v>2357</v>
      </c>
      <c r="C473" s="239">
        <v>6.5</v>
      </c>
      <c r="D473" s="239"/>
      <c r="E473" s="240">
        <f>D473/C473</f>
        <v>0</v>
      </c>
    </row>
    <row r="474" s="84" customFormat="1" customHeight="1" spans="1:5">
      <c r="A474" s="106">
        <v>20605</v>
      </c>
      <c r="B474" s="241" t="s">
        <v>2358</v>
      </c>
      <c r="C474" s="239">
        <v>100</v>
      </c>
      <c r="D474" s="239">
        <v>32</v>
      </c>
      <c r="E474" s="240">
        <f>D474/C474</f>
        <v>0.32</v>
      </c>
    </row>
    <row r="475" s="84" customFormat="1" customHeight="1" spans="1:5">
      <c r="A475" s="106">
        <v>2060501</v>
      </c>
      <c r="B475" s="106" t="s">
        <v>2341</v>
      </c>
      <c r="C475" s="239">
        <v>0</v>
      </c>
      <c r="D475" s="239"/>
      <c r="E475" s="240"/>
    </row>
    <row r="476" s="84" customFormat="1" customHeight="1" spans="1:5">
      <c r="A476" s="106">
        <v>2060502</v>
      </c>
      <c r="B476" s="106" t="s">
        <v>2359</v>
      </c>
      <c r="C476" s="239">
        <v>0</v>
      </c>
      <c r="D476" s="239"/>
      <c r="E476" s="240"/>
    </row>
    <row r="477" s="84" customFormat="1" customHeight="1" spans="1:5">
      <c r="A477" s="106">
        <v>2060503</v>
      </c>
      <c r="B477" s="106" t="s">
        <v>2360</v>
      </c>
      <c r="C477" s="239">
        <v>0</v>
      </c>
      <c r="D477" s="239"/>
      <c r="E477" s="240"/>
    </row>
    <row r="478" s="84" customFormat="1" customHeight="1" spans="1:5">
      <c r="A478" s="106">
        <v>2060599</v>
      </c>
      <c r="B478" s="106" t="s">
        <v>2361</v>
      </c>
      <c r="C478" s="239">
        <v>100</v>
      </c>
      <c r="D478" s="239">
        <v>32</v>
      </c>
      <c r="E478" s="240">
        <f>D478/C478</f>
        <v>0.32</v>
      </c>
    </row>
    <row r="479" s="84" customFormat="1" customHeight="1" spans="1:5">
      <c r="A479" s="106">
        <v>20606</v>
      </c>
      <c r="B479" s="241" t="s">
        <v>2362</v>
      </c>
      <c r="C479" s="239">
        <v>300</v>
      </c>
      <c r="D479" s="239">
        <v>188</v>
      </c>
      <c r="E479" s="240">
        <f>D479/C479</f>
        <v>0.626666666666667</v>
      </c>
    </row>
    <row r="480" s="84" customFormat="1" customHeight="1" spans="1:5">
      <c r="A480" s="106">
        <v>2060601</v>
      </c>
      <c r="B480" s="106" t="s">
        <v>2363</v>
      </c>
      <c r="C480" s="239">
        <v>0</v>
      </c>
      <c r="D480" s="239"/>
      <c r="E480" s="240"/>
    </row>
    <row r="481" s="84" customFormat="1" customHeight="1" spans="1:5">
      <c r="A481" s="106">
        <v>2060602</v>
      </c>
      <c r="B481" s="106" t="s">
        <v>2364</v>
      </c>
      <c r="C481" s="239">
        <v>0</v>
      </c>
      <c r="D481" s="239"/>
      <c r="E481" s="240"/>
    </row>
    <row r="482" s="84" customFormat="1" customHeight="1" spans="1:5">
      <c r="A482" s="106">
        <v>2060603</v>
      </c>
      <c r="B482" s="106" t="s">
        <v>2365</v>
      </c>
      <c r="C482" s="239">
        <v>0</v>
      </c>
      <c r="D482" s="239"/>
      <c r="E482" s="240"/>
    </row>
    <row r="483" s="84" customFormat="1" customHeight="1" spans="1:5">
      <c r="A483" s="106">
        <v>2060699</v>
      </c>
      <c r="B483" s="106" t="s">
        <v>2366</v>
      </c>
      <c r="C483" s="239">
        <v>300</v>
      </c>
      <c r="D483" s="239">
        <v>188</v>
      </c>
      <c r="E483" s="240">
        <f>D483/C483</f>
        <v>0.626666666666667</v>
      </c>
    </row>
    <row r="484" s="84" customFormat="1" customHeight="1" spans="1:5">
      <c r="A484" s="106">
        <v>20607</v>
      </c>
      <c r="B484" s="241" t="s">
        <v>2367</v>
      </c>
      <c r="C484" s="239">
        <v>0</v>
      </c>
      <c r="D484" s="239">
        <v>49</v>
      </c>
      <c r="E484" s="240"/>
    </row>
    <row r="485" s="84" customFormat="1" customHeight="1" spans="1:5">
      <c r="A485" s="106">
        <v>2060701</v>
      </c>
      <c r="B485" s="106" t="s">
        <v>2341</v>
      </c>
      <c r="C485" s="239">
        <v>0</v>
      </c>
      <c r="D485" s="239"/>
      <c r="E485" s="240"/>
    </row>
    <row r="486" s="84" customFormat="1" customHeight="1" spans="1:5">
      <c r="A486" s="106">
        <v>2060702</v>
      </c>
      <c r="B486" s="106" t="s">
        <v>2368</v>
      </c>
      <c r="C486" s="239">
        <v>0</v>
      </c>
      <c r="D486" s="239">
        <v>28</v>
      </c>
      <c r="E486" s="240"/>
    </row>
    <row r="487" s="84" customFormat="1" customHeight="1" spans="1:5">
      <c r="A487" s="106">
        <v>2060703</v>
      </c>
      <c r="B487" s="106" t="s">
        <v>2369</v>
      </c>
      <c r="C487" s="239">
        <v>0</v>
      </c>
      <c r="D487" s="239"/>
      <c r="E487" s="240"/>
    </row>
    <row r="488" s="84" customFormat="1" customHeight="1" spans="1:5">
      <c r="A488" s="106">
        <v>2060704</v>
      </c>
      <c r="B488" s="106" t="s">
        <v>2370</v>
      </c>
      <c r="C488" s="239">
        <v>0</v>
      </c>
      <c r="D488" s="239"/>
      <c r="E488" s="240"/>
    </row>
    <row r="489" s="84" customFormat="1" customHeight="1" spans="1:5">
      <c r="A489" s="106">
        <v>2060705</v>
      </c>
      <c r="B489" s="106" t="s">
        <v>2371</v>
      </c>
      <c r="C489" s="239">
        <v>0</v>
      </c>
      <c r="D489" s="239">
        <v>6</v>
      </c>
      <c r="E489" s="240"/>
    </row>
    <row r="490" s="84" customFormat="1" customHeight="1" spans="1:5">
      <c r="A490" s="106">
        <v>2060799</v>
      </c>
      <c r="B490" s="106" t="s">
        <v>2372</v>
      </c>
      <c r="C490" s="239">
        <v>0</v>
      </c>
      <c r="D490" s="239">
        <v>15</v>
      </c>
      <c r="E490" s="240"/>
    </row>
    <row r="491" s="84" customFormat="1" customHeight="1" spans="1:5">
      <c r="A491" s="106">
        <v>20608</v>
      </c>
      <c r="B491" s="241" t="s">
        <v>2373</v>
      </c>
      <c r="C491" s="239">
        <v>0</v>
      </c>
      <c r="D491" s="239">
        <v>0</v>
      </c>
      <c r="E491" s="240"/>
    </row>
    <row r="492" s="84" customFormat="1" customHeight="1" spans="1:5">
      <c r="A492" s="106">
        <v>2060801</v>
      </c>
      <c r="B492" s="106" t="s">
        <v>2374</v>
      </c>
      <c r="C492" s="239">
        <v>0</v>
      </c>
      <c r="D492" s="239"/>
      <c r="E492" s="240"/>
    </row>
    <row r="493" s="84" customFormat="1" customHeight="1" spans="1:5">
      <c r="A493" s="106">
        <v>2060802</v>
      </c>
      <c r="B493" s="106" t="s">
        <v>2375</v>
      </c>
      <c r="C493" s="239">
        <v>0</v>
      </c>
      <c r="D493" s="239"/>
      <c r="E493" s="240"/>
    </row>
    <row r="494" s="84" customFormat="1" customHeight="1" spans="1:5">
      <c r="A494" s="106">
        <v>2060899</v>
      </c>
      <c r="B494" s="106" t="s">
        <v>2376</v>
      </c>
      <c r="C494" s="239">
        <v>0</v>
      </c>
      <c r="D494" s="239"/>
      <c r="E494" s="240"/>
    </row>
    <row r="495" s="84" customFormat="1" customHeight="1" spans="1:5">
      <c r="A495" s="106">
        <v>20609</v>
      </c>
      <c r="B495" s="241" t="s">
        <v>2377</v>
      </c>
      <c r="C495" s="239">
        <v>0</v>
      </c>
      <c r="D495" s="239">
        <v>0</v>
      </c>
      <c r="E495" s="240"/>
    </row>
    <row r="496" s="84" customFormat="1" customHeight="1" spans="1:5">
      <c r="A496" s="106">
        <v>2060901</v>
      </c>
      <c r="B496" s="106" t="s">
        <v>2378</v>
      </c>
      <c r="C496" s="239">
        <v>0</v>
      </c>
      <c r="D496" s="239"/>
      <c r="E496" s="240"/>
    </row>
    <row r="497" s="84" customFormat="1" customHeight="1" spans="1:5">
      <c r="A497" s="106">
        <v>2060902</v>
      </c>
      <c r="B497" s="106" t="s">
        <v>2379</v>
      </c>
      <c r="C497" s="239">
        <v>0</v>
      </c>
      <c r="D497" s="239"/>
      <c r="E497" s="240"/>
    </row>
    <row r="498" s="84" customFormat="1" customHeight="1" spans="1:5">
      <c r="A498" s="106">
        <v>2060999</v>
      </c>
      <c r="B498" s="106" t="s">
        <v>2380</v>
      </c>
      <c r="C498" s="239">
        <v>0</v>
      </c>
      <c r="D498" s="239"/>
      <c r="E498" s="240"/>
    </row>
    <row r="499" s="84" customFormat="1" customHeight="1" spans="1:5">
      <c r="A499" s="106">
        <v>20699</v>
      </c>
      <c r="B499" s="241" t="s">
        <v>2381</v>
      </c>
      <c r="C499" s="239">
        <v>0</v>
      </c>
      <c r="D499" s="239">
        <v>2603</v>
      </c>
      <c r="E499" s="240"/>
    </row>
    <row r="500" s="84" customFormat="1" customHeight="1" spans="1:5">
      <c r="A500" s="106">
        <v>2069901</v>
      </c>
      <c r="B500" s="106" t="s">
        <v>2382</v>
      </c>
      <c r="C500" s="239">
        <v>0</v>
      </c>
      <c r="D500" s="239"/>
      <c r="E500" s="240"/>
    </row>
    <row r="501" s="84" customFormat="1" customHeight="1" spans="1:5">
      <c r="A501" s="106">
        <v>2069902</v>
      </c>
      <c r="B501" s="106" t="s">
        <v>2383</v>
      </c>
      <c r="C501" s="239">
        <v>0</v>
      </c>
      <c r="D501" s="239"/>
      <c r="E501" s="240"/>
    </row>
    <row r="502" s="84" customFormat="1" customHeight="1" spans="1:5">
      <c r="A502" s="106">
        <v>2069903</v>
      </c>
      <c r="B502" s="106" t="s">
        <v>2384</v>
      </c>
      <c r="C502" s="239">
        <v>0</v>
      </c>
      <c r="D502" s="239"/>
      <c r="E502" s="240"/>
    </row>
    <row r="503" s="84" customFormat="1" customHeight="1" spans="1:5">
      <c r="A503" s="106">
        <v>2069999</v>
      </c>
      <c r="B503" s="106" t="s">
        <v>2385</v>
      </c>
      <c r="C503" s="239">
        <v>0</v>
      </c>
      <c r="D503" s="239">
        <v>2603</v>
      </c>
      <c r="E503" s="240"/>
    </row>
    <row r="504" s="84" customFormat="1" customHeight="1" spans="1:5">
      <c r="A504" s="106">
        <v>207</v>
      </c>
      <c r="B504" s="241" t="s">
        <v>2386</v>
      </c>
      <c r="C504" s="239">
        <v>5144.351798</v>
      </c>
      <c r="D504" s="239">
        <v>5951</v>
      </c>
      <c r="E504" s="240">
        <f>D504/C504</f>
        <v>1.15680269034353</v>
      </c>
    </row>
    <row r="505" s="84" customFormat="1" customHeight="1" spans="1:5">
      <c r="A505" s="106">
        <v>20701</v>
      </c>
      <c r="B505" s="241" t="s">
        <v>2387</v>
      </c>
      <c r="C505" s="239">
        <v>3611.472392</v>
      </c>
      <c r="D505" s="239">
        <v>4532</v>
      </c>
      <c r="E505" s="240">
        <f>D505/C505</f>
        <v>1.25488983663259</v>
      </c>
    </row>
    <row r="506" s="84" customFormat="1" customHeight="1" spans="1:5">
      <c r="A506" s="106">
        <v>2070101</v>
      </c>
      <c r="B506" s="106" t="s">
        <v>2063</v>
      </c>
      <c r="C506" s="239">
        <v>2840.393903</v>
      </c>
      <c r="D506" s="239">
        <v>2808</v>
      </c>
      <c r="E506" s="240">
        <f>D506/C506</f>
        <v>0.988595277941631</v>
      </c>
    </row>
    <row r="507" s="84" customFormat="1" customHeight="1" spans="1:5">
      <c r="A507" s="106">
        <v>2070102</v>
      </c>
      <c r="B507" s="106" t="s">
        <v>2064</v>
      </c>
      <c r="C507" s="239">
        <v>0</v>
      </c>
      <c r="D507" s="239">
        <v>295</v>
      </c>
      <c r="E507" s="240"/>
    </row>
    <row r="508" s="84" customFormat="1" customHeight="1" spans="1:5">
      <c r="A508" s="106">
        <v>2070103</v>
      </c>
      <c r="B508" s="106" t="s">
        <v>2065</v>
      </c>
      <c r="C508" s="239">
        <v>0</v>
      </c>
      <c r="D508" s="239"/>
      <c r="E508" s="240"/>
    </row>
    <row r="509" s="84" customFormat="1" customHeight="1" spans="1:5">
      <c r="A509" s="106">
        <v>2070104</v>
      </c>
      <c r="B509" s="106" t="s">
        <v>2388</v>
      </c>
      <c r="C509" s="239">
        <v>45.748114</v>
      </c>
      <c r="D509" s="239">
        <v>47</v>
      </c>
      <c r="E509" s="240">
        <f>D509/C509</f>
        <v>1.02736475650122</v>
      </c>
    </row>
    <row r="510" s="84" customFormat="1" customHeight="1" spans="1:5">
      <c r="A510" s="106">
        <v>2070105</v>
      </c>
      <c r="B510" s="106" t="s">
        <v>2389</v>
      </c>
      <c r="C510" s="239">
        <v>0</v>
      </c>
      <c r="D510" s="239">
        <v>4</v>
      </c>
      <c r="E510" s="240"/>
    </row>
    <row r="511" s="84" customFormat="1" customHeight="1" spans="1:5">
      <c r="A511" s="106">
        <v>2070106</v>
      </c>
      <c r="B511" s="106" t="s">
        <v>2390</v>
      </c>
      <c r="C511" s="239">
        <v>0</v>
      </c>
      <c r="D511" s="239"/>
      <c r="E511" s="240"/>
    </row>
    <row r="512" s="84" customFormat="1" customHeight="1" spans="1:5">
      <c r="A512" s="106">
        <v>2070107</v>
      </c>
      <c r="B512" s="106" t="s">
        <v>2391</v>
      </c>
      <c r="C512" s="239">
        <v>0</v>
      </c>
      <c r="D512" s="239"/>
      <c r="E512" s="240"/>
    </row>
    <row r="513" s="84" customFormat="1" customHeight="1" spans="1:5">
      <c r="A513" s="106">
        <v>2070108</v>
      </c>
      <c r="B513" s="106" t="s">
        <v>2392</v>
      </c>
      <c r="C513" s="239">
        <v>0</v>
      </c>
      <c r="D513" s="239">
        <v>200</v>
      </c>
      <c r="E513" s="240"/>
    </row>
    <row r="514" s="84" customFormat="1" customHeight="1" spans="1:5">
      <c r="A514" s="106">
        <v>2070109</v>
      </c>
      <c r="B514" s="106" t="s">
        <v>2393</v>
      </c>
      <c r="C514" s="239">
        <v>320.346276</v>
      </c>
      <c r="D514" s="239">
        <v>399</v>
      </c>
      <c r="E514" s="240">
        <f>D514/C514</f>
        <v>1.24552719944839</v>
      </c>
    </row>
    <row r="515" s="84" customFormat="1" customHeight="1" spans="1:5">
      <c r="A515" s="106">
        <v>2070110</v>
      </c>
      <c r="B515" s="106" t="s">
        <v>2394</v>
      </c>
      <c r="C515" s="239">
        <v>0</v>
      </c>
      <c r="D515" s="239"/>
      <c r="E515" s="240"/>
    </row>
    <row r="516" s="84" customFormat="1" customHeight="1" spans="1:5">
      <c r="A516" s="106">
        <v>2070111</v>
      </c>
      <c r="B516" s="106" t="s">
        <v>2395</v>
      </c>
      <c r="C516" s="239">
        <v>0</v>
      </c>
      <c r="D516" s="239">
        <v>4</v>
      </c>
      <c r="E516" s="240"/>
    </row>
    <row r="517" s="84" customFormat="1" customHeight="1" spans="1:5">
      <c r="A517" s="106">
        <v>2070112</v>
      </c>
      <c r="B517" s="106" t="s">
        <v>2396</v>
      </c>
      <c r="C517" s="239">
        <v>0.6</v>
      </c>
      <c r="D517" s="239">
        <v>5</v>
      </c>
      <c r="E517" s="240">
        <f>D517/C517</f>
        <v>8.33333333333333</v>
      </c>
    </row>
    <row r="518" s="84" customFormat="1" customHeight="1" spans="1:5">
      <c r="A518" s="106">
        <v>2070113</v>
      </c>
      <c r="B518" s="106" t="s">
        <v>2397</v>
      </c>
      <c r="C518" s="239">
        <v>0</v>
      </c>
      <c r="D518" s="239">
        <v>109</v>
      </c>
      <c r="E518" s="240"/>
    </row>
    <row r="519" s="84" customFormat="1" customHeight="1" spans="1:5">
      <c r="A519" s="106">
        <v>2070114</v>
      </c>
      <c r="B519" s="106" t="s">
        <v>2398</v>
      </c>
      <c r="C519" s="239">
        <v>76.634099</v>
      </c>
      <c r="D519" s="239">
        <v>355</v>
      </c>
      <c r="E519" s="240">
        <f>D519/C519</f>
        <v>4.63240260709531</v>
      </c>
    </row>
    <row r="520" s="84" customFormat="1" customHeight="1" spans="1:5">
      <c r="A520" s="106">
        <v>2070199</v>
      </c>
      <c r="B520" s="106" t="s">
        <v>2399</v>
      </c>
      <c r="C520" s="239">
        <v>327.75</v>
      </c>
      <c r="D520" s="239">
        <v>306</v>
      </c>
      <c r="E520" s="240">
        <f>D520/C520</f>
        <v>0.933638443935927</v>
      </c>
    </row>
    <row r="521" s="84" customFormat="1" customHeight="1" spans="1:5">
      <c r="A521" s="106">
        <v>20702</v>
      </c>
      <c r="B521" s="241" t="s">
        <v>2400</v>
      </c>
      <c r="C521" s="239">
        <v>733.45</v>
      </c>
      <c r="D521" s="239">
        <v>385</v>
      </c>
      <c r="E521" s="240">
        <f>D521/C521</f>
        <v>0.52491649055832</v>
      </c>
    </row>
    <row r="522" s="84" customFormat="1" customHeight="1" spans="1:5">
      <c r="A522" s="106">
        <v>2070201</v>
      </c>
      <c r="B522" s="106" t="s">
        <v>2063</v>
      </c>
      <c r="C522" s="239">
        <v>0</v>
      </c>
      <c r="D522" s="239"/>
      <c r="E522" s="240"/>
    </row>
    <row r="523" s="84" customFormat="1" customHeight="1" spans="1:5">
      <c r="A523" s="106">
        <v>2070202</v>
      </c>
      <c r="B523" s="106" t="s">
        <v>2064</v>
      </c>
      <c r="C523" s="239">
        <v>0</v>
      </c>
      <c r="D523" s="239">
        <v>1</v>
      </c>
      <c r="E523" s="240"/>
    </row>
    <row r="524" s="84" customFormat="1" customHeight="1" spans="1:5">
      <c r="A524" s="106">
        <v>2070203</v>
      </c>
      <c r="B524" s="106" t="s">
        <v>2065</v>
      </c>
      <c r="C524" s="239">
        <v>0</v>
      </c>
      <c r="D524" s="239"/>
      <c r="E524" s="240"/>
    </row>
    <row r="525" s="84" customFormat="1" customHeight="1" spans="1:5">
      <c r="A525" s="106">
        <v>2070204</v>
      </c>
      <c r="B525" s="106" t="s">
        <v>2401</v>
      </c>
      <c r="C525" s="239">
        <v>733.45</v>
      </c>
      <c r="D525" s="239">
        <v>292</v>
      </c>
      <c r="E525" s="240">
        <f>D525/C525</f>
        <v>0.398118481150726</v>
      </c>
    </row>
    <row r="526" s="84" customFormat="1" customHeight="1" spans="1:5">
      <c r="A526" s="106">
        <v>2070205</v>
      </c>
      <c r="B526" s="106" t="s">
        <v>2402</v>
      </c>
      <c r="C526" s="239">
        <v>0</v>
      </c>
      <c r="D526" s="239"/>
      <c r="E526" s="240"/>
    </row>
    <row r="527" s="84" customFormat="1" customHeight="1" spans="1:5">
      <c r="A527" s="106">
        <v>2070206</v>
      </c>
      <c r="B527" s="106" t="s">
        <v>2403</v>
      </c>
      <c r="C527" s="239">
        <v>0</v>
      </c>
      <c r="D527" s="239"/>
      <c r="E527" s="240"/>
    </row>
    <row r="528" s="84" customFormat="1" customHeight="1" spans="1:5">
      <c r="A528" s="106">
        <v>2070299</v>
      </c>
      <c r="B528" s="106" t="s">
        <v>2404</v>
      </c>
      <c r="C528" s="239">
        <v>0</v>
      </c>
      <c r="D528" s="239">
        <v>92</v>
      </c>
      <c r="E528" s="240"/>
    </row>
    <row r="529" s="84" customFormat="1" customHeight="1" spans="1:5">
      <c r="A529" s="106">
        <v>20703</v>
      </c>
      <c r="B529" s="241" t="s">
        <v>2405</v>
      </c>
      <c r="C529" s="239">
        <v>0</v>
      </c>
      <c r="D529" s="239">
        <v>3</v>
      </c>
      <c r="E529" s="240"/>
    </row>
    <row r="530" s="84" customFormat="1" customHeight="1" spans="1:5">
      <c r="A530" s="106">
        <v>2070301</v>
      </c>
      <c r="B530" s="106" t="s">
        <v>2063</v>
      </c>
      <c r="C530" s="239">
        <v>0</v>
      </c>
      <c r="D530" s="239"/>
      <c r="E530" s="240"/>
    </row>
    <row r="531" s="84" customFormat="1" customHeight="1" spans="1:5">
      <c r="A531" s="106">
        <v>2070302</v>
      </c>
      <c r="B531" s="106" t="s">
        <v>2064</v>
      </c>
      <c r="C531" s="239">
        <v>0</v>
      </c>
      <c r="D531" s="239"/>
      <c r="E531" s="240"/>
    </row>
    <row r="532" s="84" customFormat="1" customHeight="1" spans="1:5">
      <c r="A532" s="106">
        <v>2070303</v>
      </c>
      <c r="B532" s="106" t="s">
        <v>2065</v>
      </c>
      <c r="C532" s="239">
        <v>0</v>
      </c>
      <c r="D532" s="239"/>
      <c r="E532" s="240"/>
    </row>
    <row r="533" s="84" customFormat="1" customHeight="1" spans="1:5">
      <c r="A533" s="106">
        <v>2070304</v>
      </c>
      <c r="B533" s="106" t="s">
        <v>2406</v>
      </c>
      <c r="C533" s="239">
        <v>0</v>
      </c>
      <c r="D533" s="239"/>
      <c r="E533" s="240"/>
    </row>
    <row r="534" s="84" customFormat="1" customHeight="1" spans="1:5">
      <c r="A534" s="106">
        <v>2070305</v>
      </c>
      <c r="B534" s="106" t="s">
        <v>2407</v>
      </c>
      <c r="C534" s="239">
        <v>0</v>
      </c>
      <c r="D534" s="239">
        <v>1</v>
      </c>
      <c r="E534" s="240"/>
    </row>
    <row r="535" s="84" customFormat="1" customHeight="1" spans="1:5">
      <c r="A535" s="106">
        <v>2070306</v>
      </c>
      <c r="B535" s="106" t="s">
        <v>2408</v>
      </c>
      <c r="C535" s="239">
        <v>0</v>
      </c>
      <c r="D535" s="239"/>
      <c r="E535" s="240"/>
    </row>
    <row r="536" s="84" customFormat="1" customHeight="1" spans="1:5">
      <c r="A536" s="106">
        <v>2070307</v>
      </c>
      <c r="B536" s="106" t="s">
        <v>2409</v>
      </c>
      <c r="C536" s="239">
        <v>0</v>
      </c>
      <c r="D536" s="239"/>
      <c r="E536" s="240"/>
    </row>
    <row r="537" s="84" customFormat="1" customHeight="1" spans="1:5">
      <c r="A537" s="106">
        <v>2070308</v>
      </c>
      <c r="B537" s="106" t="s">
        <v>2410</v>
      </c>
      <c r="C537" s="239">
        <v>0</v>
      </c>
      <c r="D537" s="239">
        <v>2</v>
      </c>
      <c r="E537" s="240"/>
    </row>
    <row r="538" s="84" customFormat="1" customHeight="1" spans="1:5">
      <c r="A538" s="106">
        <v>2070309</v>
      </c>
      <c r="B538" s="106" t="s">
        <v>2411</v>
      </c>
      <c r="C538" s="239">
        <v>0</v>
      </c>
      <c r="D538" s="239"/>
      <c r="E538" s="240"/>
    </row>
    <row r="539" s="84" customFormat="1" customHeight="1" spans="1:5">
      <c r="A539" s="106">
        <v>2070399</v>
      </c>
      <c r="B539" s="106" t="s">
        <v>2412</v>
      </c>
      <c r="C539" s="239">
        <v>0</v>
      </c>
      <c r="D539" s="239"/>
      <c r="E539" s="240"/>
    </row>
    <row r="540" s="84" customFormat="1" customHeight="1" spans="1:5">
      <c r="A540" s="106">
        <v>20706</v>
      </c>
      <c r="B540" s="245" t="s">
        <v>2413</v>
      </c>
      <c r="C540" s="239">
        <v>39.48</v>
      </c>
      <c r="D540" s="239">
        <v>36</v>
      </c>
      <c r="E540" s="240">
        <f>D540/C540</f>
        <v>0.911854103343465</v>
      </c>
    </row>
    <row r="541" s="84" customFormat="1" customHeight="1" spans="1:5">
      <c r="A541" s="106">
        <v>2070601</v>
      </c>
      <c r="B541" s="246" t="s">
        <v>2063</v>
      </c>
      <c r="C541" s="239">
        <v>0</v>
      </c>
      <c r="D541" s="239"/>
      <c r="E541" s="240"/>
    </row>
    <row r="542" s="84" customFormat="1" customHeight="1" spans="1:5">
      <c r="A542" s="106">
        <v>2070602</v>
      </c>
      <c r="B542" s="246" t="s">
        <v>2064</v>
      </c>
      <c r="C542" s="239">
        <v>0</v>
      </c>
      <c r="D542" s="239">
        <v>28</v>
      </c>
      <c r="E542" s="240"/>
    </row>
    <row r="543" s="84" customFormat="1" customHeight="1" spans="1:5">
      <c r="A543" s="106">
        <v>2070603</v>
      </c>
      <c r="B543" s="246" t="s">
        <v>2065</v>
      </c>
      <c r="C543" s="239">
        <v>0</v>
      </c>
      <c r="D543" s="239"/>
      <c r="E543" s="240"/>
    </row>
    <row r="544" s="84" customFormat="1" customHeight="1" spans="1:5">
      <c r="A544" s="106">
        <v>2070604</v>
      </c>
      <c r="B544" s="246" t="s">
        <v>2414</v>
      </c>
      <c r="C544" s="239">
        <v>0</v>
      </c>
      <c r="D544" s="239"/>
      <c r="E544" s="240"/>
    </row>
    <row r="545" s="84" customFormat="1" customHeight="1" spans="1:5">
      <c r="A545" s="106">
        <v>2070605</v>
      </c>
      <c r="B545" s="246" t="s">
        <v>2415</v>
      </c>
      <c r="C545" s="239">
        <v>0</v>
      </c>
      <c r="D545" s="239"/>
      <c r="E545" s="240"/>
    </row>
    <row r="546" s="84" customFormat="1" customHeight="1" spans="1:5">
      <c r="A546" s="106">
        <v>2070606</v>
      </c>
      <c r="B546" s="246" t="s">
        <v>2416</v>
      </c>
      <c r="C546" s="239">
        <v>0</v>
      </c>
      <c r="D546" s="239"/>
      <c r="E546" s="240"/>
    </row>
    <row r="547" s="84" customFormat="1" customHeight="1" spans="1:5">
      <c r="A547" s="106">
        <v>2070607</v>
      </c>
      <c r="B547" s="246" t="s">
        <v>2417</v>
      </c>
      <c r="C547" s="239">
        <v>31.2</v>
      </c>
      <c r="D547" s="239"/>
      <c r="E547" s="240">
        <f>D547/C547</f>
        <v>0</v>
      </c>
    </row>
    <row r="548" s="84" customFormat="1" customHeight="1" spans="1:5">
      <c r="A548" s="106">
        <v>2070699</v>
      </c>
      <c r="B548" s="246" t="s">
        <v>2418</v>
      </c>
      <c r="C548" s="239">
        <v>8.28</v>
      </c>
      <c r="D548" s="239">
        <v>8</v>
      </c>
      <c r="E548" s="240">
        <f>D548/C548</f>
        <v>0.966183574879227</v>
      </c>
    </row>
    <row r="549" s="84" customFormat="1" customHeight="1" spans="1:5">
      <c r="A549" s="106">
        <v>20708</v>
      </c>
      <c r="B549" s="245" t="s">
        <v>2419</v>
      </c>
      <c r="C549" s="239">
        <v>759.949406</v>
      </c>
      <c r="D549" s="239">
        <v>668</v>
      </c>
      <c r="E549" s="240">
        <f>D549/C549</f>
        <v>0.879005884768071</v>
      </c>
    </row>
    <row r="550" s="84" customFormat="1" customHeight="1" spans="1:5">
      <c r="A550" s="106">
        <v>2070801</v>
      </c>
      <c r="B550" s="246" t="s">
        <v>2063</v>
      </c>
      <c r="C550" s="239">
        <v>586.449406</v>
      </c>
      <c r="D550" s="239">
        <v>574</v>
      </c>
      <c r="E550" s="240">
        <f>D550/C550</f>
        <v>0.978771560048268</v>
      </c>
    </row>
    <row r="551" s="84" customFormat="1" customHeight="1" spans="1:5">
      <c r="A551" s="106">
        <v>2070802</v>
      </c>
      <c r="B551" s="246" t="s">
        <v>2064</v>
      </c>
      <c r="C551" s="239">
        <v>0</v>
      </c>
      <c r="D551" s="239">
        <v>8</v>
      </c>
      <c r="E551" s="240"/>
    </row>
    <row r="552" s="84" customFormat="1" customHeight="1" spans="1:5">
      <c r="A552" s="106">
        <v>2070803</v>
      </c>
      <c r="B552" s="246" t="s">
        <v>2065</v>
      </c>
      <c r="C552" s="239">
        <v>0</v>
      </c>
      <c r="D552" s="239"/>
      <c r="E552" s="240"/>
    </row>
    <row r="553" s="84" customFormat="1" customHeight="1" spans="1:5">
      <c r="A553" s="106">
        <v>2070806</v>
      </c>
      <c r="B553" s="246" t="s">
        <v>2420</v>
      </c>
      <c r="C553" s="239">
        <v>0</v>
      </c>
      <c r="D553" s="239"/>
      <c r="E553" s="240"/>
    </row>
    <row r="554" s="84" customFormat="1" customHeight="1" spans="1:5">
      <c r="A554" s="106">
        <v>2070807</v>
      </c>
      <c r="B554" s="246" t="s">
        <v>2421</v>
      </c>
      <c r="C554" s="239">
        <v>0</v>
      </c>
      <c r="D554" s="239"/>
      <c r="E554" s="240"/>
    </row>
    <row r="555" s="84" customFormat="1" customHeight="1" spans="1:5">
      <c r="A555" s="106">
        <v>2070808</v>
      </c>
      <c r="B555" s="246" t="s">
        <v>2422</v>
      </c>
      <c r="C555" s="239">
        <v>75</v>
      </c>
      <c r="D555" s="239">
        <v>29</v>
      </c>
      <c r="E555" s="240">
        <f>D555/C555</f>
        <v>0.386666666666667</v>
      </c>
    </row>
    <row r="556" s="84" customFormat="1" customHeight="1" spans="1:5">
      <c r="A556" s="106">
        <v>2070899</v>
      </c>
      <c r="B556" s="246" t="s">
        <v>2423</v>
      </c>
      <c r="C556" s="239">
        <v>98.5</v>
      </c>
      <c r="D556" s="239">
        <v>57</v>
      </c>
      <c r="E556" s="240">
        <f>D556/C556</f>
        <v>0.578680203045685</v>
      </c>
    </row>
    <row r="557" s="84" customFormat="1" customHeight="1" spans="1:5">
      <c r="A557" s="106">
        <v>20799</v>
      </c>
      <c r="B557" s="241" t="s">
        <v>2424</v>
      </c>
      <c r="C557" s="239">
        <v>0</v>
      </c>
      <c r="D557" s="239">
        <v>327</v>
      </c>
      <c r="E557" s="240"/>
    </row>
    <row r="558" s="84" customFormat="1" customHeight="1" spans="1:5">
      <c r="A558" s="106">
        <v>2079902</v>
      </c>
      <c r="B558" s="106" t="s">
        <v>2425</v>
      </c>
      <c r="C558" s="239">
        <v>0</v>
      </c>
      <c r="D558" s="239"/>
      <c r="E558" s="240"/>
    </row>
    <row r="559" s="84" customFormat="1" customHeight="1" spans="1:5">
      <c r="A559" s="106">
        <v>2079903</v>
      </c>
      <c r="B559" s="106" t="s">
        <v>2426</v>
      </c>
      <c r="C559" s="239">
        <v>0</v>
      </c>
      <c r="D559" s="239"/>
      <c r="E559" s="240"/>
    </row>
    <row r="560" s="84" customFormat="1" customHeight="1" spans="1:5">
      <c r="A560" s="106">
        <v>2079999</v>
      </c>
      <c r="B560" s="106" t="s">
        <v>2427</v>
      </c>
      <c r="C560" s="239">
        <v>0</v>
      </c>
      <c r="D560" s="239">
        <v>327</v>
      </c>
      <c r="E560" s="240"/>
    </row>
    <row r="561" s="84" customFormat="1" customHeight="1" spans="1:5">
      <c r="A561" s="106">
        <v>208</v>
      </c>
      <c r="B561" s="241" t="s">
        <v>1212</v>
      </c>
      <c r="C561" s="239">
        <v>31771.436488</v>
      </c>
      <c r="D561" s="239">
        <v>33219</v>
      </c>
      <c r="E561" s="240">
        <f>D561/C561</f>
        <v>1.0455617898343</v>
      </c>
    </row>
    <row r="562" s="84" customFormat="1" customHeight="1" spans="1:5">
      <c r="A562" s="106">
        <v>20801</v>
      </c>
      <c r="B562" s="241" t="s">
        <v>2428</v>
      </c>
      <c r="C562" s="239">
        <v>2755.085289</v>
      </c>
      <c r="D562" s="239">
        <v>2872</v>
      </c>
      <c r="E562" s="240">
        <f>D562/C562</f>
        <v>1.04243596794146</v>
      </c>
    </row>
    <row r="563" s="84" customFormat="1" customHeight="1" spans="1:5">
      <c r="A563" s="106">
        <v>2080101</v>
      </c>
      <c r="B563" s="106" t="s">
        <v>2063</v>
      </c>
      <c r="C563" s="239">
        <v>2240.669575</v>
      </c>
      <c r="D563" s="239">
        <v>2313</v>
      </c>
      <c r="E563" s="240">
        <f>D563/C563</f>
        <v>1.03228071903462</v>
      </c>
    </row>
    <row r="564" s="84" customFormat="1" customHeight="1" spans="1:5">
      <c r="A564" s="106">
        <v>2080102</v>
      </c>
      <c r="B564" s="106" t="s">
        <v>2064</v>
      </c>
      <c r="C564" s="239">
        <v>9.5</v>
      </c>
      <c r="D564" s="239">
        <v>22</v>
      </c>
      <c r="E564" s="240">
        <f>D564/C564</f>
        <v>2.31578947368421</v>
      </c>
    </row>
    <row r="565" s="84" customFormat="1" customHeight="1" spans="1:5">
      <c r="A565" s="106">
        <v>2080103</v>
      </c>
      <c r="B565" s="106" t="s">
        <v>2065</v>
      </c>
      <c r="C565" s="239">
        <v>0</v>
      </c>
      <c r="D565" s="239"/>
      <c r="E565" s="240"/>
    </row>
    <row r="566" s="84" customFormat="1" customHeight="1" spans="1:5">
      <c r="A566" s="106">
        <v>2080104</v>
      </c>
      <c r="B566" s="106" t="s">
        <v>2429</v>
      </c>
      <c r="C566" s="239">
        <v>0</v>
      </c>
      <c r="D566" s="239">
        <v>4</v>
      </c>
      <c r="E566" s="240"/>
    </row>
    <row r="567" s="84" customFormat="1" customHeight="1" spans="1:5">
      <c r="A567" s="106">
        <v>2080105</v>
      </c>
      <c r="B567" s="106" t="s">
        <v>2430</v>
      </c>
      <c r="C567" s="239">
        <v>0</v>
      </c>
      <c r="D567" s="239">
        <v>1</v>
      </c>
      <c r="E567" s="240"/>
    </row>
    <row r="568" s="84" customFormat="1" customHeight="1" spans="1:5">
      <c r="A568" s="106">
        <v>2080106</v>
      </c>
      <c r="B568" s="106" t="s">
        <v>2431</v>
      </c>
      <c r="C568" s="239">
        <v>189.150778</v>
      </c>
      <c r="D568" s="239">
        <v>182</v>
      </c>
      <c r="E568" s="240">
        <f>D568/C568</f>
        <v>0.962195355072766</v>
      </c>
    </row>
    <row r="569" s="84" customFormat="1" customHeight="1" spans="1:5">
      <c r="A569" s="106">
        <v>2080107</v>
      </c>
      <c r="B569" s="106" t="s">
        <v>2432</v>
      </c>
      <c r="C569" s="239">
        <v>19.6</v>
      </c>
      <c r="D569" s="239">
        <v>28</v>
      </c>
      <c r="E569" s="240">
        <f>D569/C569</f>
        <v>1.42857142857143</v>
      </c>
    </row>
    <row r="570" s="84" customFormat="1" customHeight="1" spans="1:5">
      <c r="A570" s="106">
        <v>2080108</v>
      </c>
      <c r="B570" s="106" t="s">
        <v>2103</v>
      </c>
      <c r="C570" s="239">
        <v>0</v>
      </c>
      <c r="D570" s="239"/>
      <c r="E570" s="240"/>
    </row>
    <row r="571" s="84" customFormat="1" customHeight="1" spans="1:5">
      <c r="A571" s="106">
        <v>2080109</v>
      </c>
      <c r="B571" s="106" t="s">
        <v>2433</v>
      </c>
      <c r="C571" s="239">
        <v>296.164936</v>
      </c>
      <c r="D571" s="239">
        <v>320</v>
      </c>
      <c r="E571" s="240">
        <f>D571/C571</f>
        <v>1.08047902064949</v>
      </c>
    </row>
    <row r="572" s="84" customFormat="1" customHeight="1" spans="1:5">
      <c r="A572" s="106">
        <v>2080110</v>
      </c>
      <c r="B572" s="106" t="s">
        <v>2434</v>
      </c>
      <c r="C572" s="239">
        <v>0</v>
      </c>
      <c r="D572" s="239"/>
      <c r="E572" s="240"/>
    </row>
    <row r="573" s="84" customFormat="1" customHeight="1" spans="1:5">
      <c r="A573" s="106">
        <v>2080111</v>
      </c>
      <c r="B573" s="106" t="s">
        <v>2435</v>
      </c>
      <c r="C573" s="239">
        <v>0</v>
      </c>
      <c r="D573" s="239"/>
      <c r="E573" s="240"/>
    </row>
    <row r="574" s="84" customFormat="1" customHeight="1" spans="1:5">
      <c r="A574" s="106">
        <v>2080112</v>
      </c>
      <c r="B574" s="106" t="s">
        <v>2436</v>
      </c>
      <c r="C574" s="239">
        <v>0</v>
      </c>
      <c r="D574" s="239"/>
      <c r="E574" s="240"/>
    </row>
    <row r="575" s="84" customFormat="1" customHeight="1" spans="1:5">
      <c r="A575" s="106">
        <v>2080113</v>
      </c>
      <c r="B575" s="106" t="s">
        <v>2437</v>
      </c>
      <c r="C575" s="239"/>
      <c r="D575" s="239"/>
      <c r="E575" s="240"/>
    </row>
    <row r="576" s="84" customFormat="1" customHeight="1" spans="1:5">
      <c r="A576" s="106">
        <v>2080114</v>
      </c>
      <c r="B576" s="106" t="s">
        <v>2438</v>
      </c>
      <c r="C576" s="239"/>
      <c r="D576" s="239"/>
      <c r="E576" s="240"/>
    </row>
    <row r="577" s="84" customFormat="1" customHeight="1" spans="1:5">
      <c r="A577" s="106">
        <v>2080115</v>
      </c>
      <c r="B577" s="106" t="s">
        <v>2439</v>
      </c>
      <c r="C577" s="239"/>
      <c r="D577" s="239"/>
      <c r="E577" s="240"/>
    </row>
    <row r="578" s="84" customFormat="1" customHeight="1" spans="1:5">
      <c r="A578" s="106">
        <v>2080116</v>
      </c>
      <c r="B578" s="106" t="s">
        <v>2440</v>
      </c>
      <c r="C578" s="239"/>
      <c r="D578" s="239"/>
      <c r="E578" s="240"/>
    </row>
    <row r="579" s="84" customFormat="1" customHeight="1" spans="1:5">
      <c r="A579" s="106">
        <v>2080150</v>
      </c>
      <c r="B579" s="106" t="s">
        <v>2072</v>
      </c>
      <c r="C579" s="239"/>
      <c r="D579" s="239"/>
      <c r="E579" s="240"/>
    </row>
    <row r="580" s="84" customFormat="1" customHeight="1" spans="1:5">
      <c r="A580" s="106">
        <v>2080199</v>
      </c>
      <c r="B580" s="106" t="s">
        <v>2441</v>
      </c>
      <c r="C580" s="239">
        <v>0</v>
      </c>
      <c r="D580" s="239">
        <v>2</v>
      </c>
      <c r="E580" s="240"/>
    </row>
    <row r="581" s="84" customFormat="1" customHeight="1" spans="1:5">
      <c r="A581" s="106">
        <v>20802</v>
      </c>
      <c r="B581" s="241" t="s">
        <v>2442</v>
      </c>
      <c r="C581" s="239">
        <v>1426.374544</v>
      </c>
      <c r="D581" s="239">
        <v>1281</v>
      </c>
      <c r="E581" s="240">
        <f>D581/C581</f>
        <v>0.898081086337727</v>
      </c>
    </row>
    <row r="582" s="84" customFormat="1" customHeight="1" spans="1:5">
      <c r="A582" s="106">
        <v>2080201</v>
      </c>
      <c r="B582" s="106" t="s">
        <v>2063</v>
      </c>
      <c r="C582" s="239">
        <v>660.868944</v>
      </c>
      <c r="D582" s="239">
        <v>657</v>
      </c>
      <c r="E582" s="240">
        <f>D582/C582</f>
        <v>0.994145671339036</v>
      </c>
    </row>
    <row r="583" s="84" customFormat="1" customHeight="1" spans="1:5">
      <c r="A583" s="106">
        <v>2080202</v>
      </c>
      <c r="B583" s="106" t="s">
        <v>2064</v>
      </c>
      <c r="C583" s="239">
        <v>19</v>
      </c>
      <c r="D583" s="239">
        <v>78</v>
      </c>
      <c r="E583" s="240">
        <f>D583/C583</f>
        <v>4.10526315789474</v>
      </c>
    </row>
    <row r="584" s="84" customFormat="1" customHeight="1" spans="1:5">
      <c r="A584" s="106">
        <v>2080203</v>
      </c>
      <c r="B584" s="106" t="s">
        <v>2065</v>
      </c>
      <c r="C584" s="239">
        <v>0</v>
      </c>
      <c r="D584" s="239"/>
      <c r="E584" s="240"/>
    </row>
    <row r="585" s="84" customFormat="1" customHeight="1" spans="1:5">
      <c r="A585" s="106">
        <v>2080206</v>
      </c>
      <c r="B585" s="106" t="s">
        <v>2443</v>
      </c>
      <c r="C585" s="239">
        <v>94</v>
      </c>
      <c r="D585" s="239"/>
      <c r="E585" s="240">
        <f>D585/C585</f>
        <v>0</v>
      </c>
    </row>
    <row r="586" s="84" customFormat="1" customHeight="1" spans="1:5">
      <c r="A586" s="106">
        <v>2080207</v>
      </c>
      <c r="B586" s="106" t="s">
        <v>2444</v>
      </c>
      <c r="C586" s="239">
        <v>0</v>
      </c>
      <c r="D586" s="239">
        <v>38</v>
      </c>
      <c r="E586" s="240"/>
    </row>
    <row r="587" s="84" customFormat="1" customHeight="1" spans="1:5">
      <c r="A587" s="106">
        <v>2080208</v>
      </c>
      <c r="B587" s="106" t="s">
        <v>2445</v>
      </c>
      <c r="C587" s="239">
        <v>652.5056</v>
      </c>
      <c r="D587" s="239">
        <v>508</v>
      </c>
      <c r="E587" s="240">
        <f>D587/C587</f>
        <v>0.778537379602566</v>
      </c>
    </row>
    <row r="588" s="84" customFormat="1" customHeight="1" spans="1:5">
      <c r="A588" s="106">
        <v>2080299</v>
      </c>
      <c r="B588" s="106" t="s">
        <v>2446</v>
      </c>
      <c r="C588" s="239">
        <v>0</v>
      </c>
      <c r="D588" s="239"/>
      <c r="E588" s="240"/>
    </row>
    <row r="589" s="84" customFormat="1" customHeight="1" spans="1:5">
      <c r="A589" s="106">
        <v>20804</v>
      </c>
      <c r="B589" s="241" t="s">
        <v>2447</v>
      </c>
      <c r="C589" s="239">
        <v>0</v>
      </c>
      <c r="D589" s="239">
        <v>0</v>
      </c>
      <c r="E589" s="240"/>
    </row>
    <row r="590" s="84" customFormat="1" customHeight="1" spans="1:5">
      <c r="A590" s="106">
        <v>2080402</v>
      </c>
      <c r="B590" s="106" t="s">
        <v>2448</v>
      </c>
      <c r="C590" s="239">
        <v>0</v>
      </c>
      <c r="D590" s="239"/>
      <c r="E590" s="240"/>
    </row>
    <row r="591" s="84" customFormat="1" customHeight="1" spans="1:5">
      <c r="A591" s="106">
        <v>20805</v>
      </c>
      <c r="B591" s="241" t="s">
        <v>2449</v>
      </c>
      <c r="C591" s="239">
        <v>7379.051267</v>
      </c>
      <c r="D591" s="239">
        <v>7779</v>
      </c>
      <c r="E591" s="240">
        <f>D591/C591</f>
        <v>1.05420056298953</v>
      </c>
    </row>
    <row r="592" s="84" customFormat="1" customHeight="1" spans="1:5">
      <c r="A592" s="106">
        <v>2080501</v>
      </c>
      <c r="B592" s="106" t="s">
        <v>2450</v>
      </c>
      <c r="C592" s="239">
        <v>0</v>
      </c>
      <c r="D592" s="239"/>
      <c r="E592" s="240"/>
    </row>
    <row r="593" s="84" customFormat="1" customHeight="1" spans="1:5">
      <c r="A593" s="106">
        <v>2080502</v>
      </c>
      <c r="B593" s="106" t="s">
        <v>2451</v>
      </c>
      <c r="C593" s="239">
        <v>0</v>
      </c>
      <c r="D593" s="239"/>
      <c r="E593" s="240"/>
    </row>
    <row r="594" s="84" customFormat="1" customHeight="1" spans="1:5">
      <c r="A594" s="106">
        <v>2080503</v>
      </c>
      <c r="B594" s="106" t="s">
        <v>2452</v>
      </c>
      <c r="C594" s="239">
        <v>0</v>
      </c>
      <c r="D594" s="239"/>
      <c r="E594" s="240"/>
    </row>
    <row r="595" s="84" customFormat="1" customHeight="1" spans="1:5">
      <c r="A595" s="106">
        <v>2080505</v>
      </c>
      <c r="B595" s="106" t="s">
        <v>2453</v>
      </c>
      <c r="C595" s="239">
        <v>3867.051267</v>
      </c>
      <c r="D595" s="239">
        <v>3797</v>
      </c>
      <c r="E595" s="240">
        <f>D595/C595</f>
        <v>0.981885094827216</v>
      </c>
    </row>
    <row r="596" s="84" customFormat="1" customHeight="1" spans="1:5">
      <c r="A596" s="106">
        <v>2080506</v>
      </c>
      <c r="B596" s="106" t="s">
        <v>2454</v>
      </c>
      <c r="C596" s="239">
        <v>0</v>
      </c>
      <c r="D596" s="239">
        <v>43</v>
      </c>
      <c r="E596" s="240"/>
    </row>
    <row r="597" s="84" customFormat="1" customHeight="1" spans="1:5">
      <c r="A597" s="106">
        <v>2080507</v>
      </c>
      <c r="B597" s="106" t="s">
        <v>2455</v>
      </c>
      <c r="C597" s="239">
        <v>3512</v>
      </c>
      <c r="D597" s="239">
        <v>3939</v>
      </c>
      <c r="E597" s="240">
        <f>D597/C597</f>
        <v>1.12158314350797</v>
      </c>
    </row>
    <row r="598" s="84" customFormat="1" customHeight="1" spans="1:5">
      <c r="A598" s="106">
        <v>2080508</v>
      </c>
      <c r="B598" s="106" t="s">
        <v>2456</v>
      </c>
      <c r="C598" s="239"/>
      <c r="D598" s="239"/>
      <c r="E598" s="240"/>
    </row>
    <row r="599" s="84" customFormat="1" customHeight="1" spans="1:5">
      <c r="A599" s="106">
        <v>2080599</v>
      </c>
      <c r="B599" s="106" t="s">
        <v>2457</v>
      </c>
      <c r="C599" s="239">
        <v>0</v>
      </c>
      <c r="D599" s="239"/>
      <c r="E599" s="240"/>
    </row>
    <row r="600" s="84" customFormat="1" customHeight="1" spans="1:5">
      <c r="A600" s="106">
        <v>20806</v>
      </c>
      <c r="B600" s="241" t="s">
        <v>2458</v>
      </c>
      <c r="C600" s="239">
        <v>0</v>
      </c>
      <c r="D600" s="239">
        <v>0</v>
      </c>
      <c r="E600" s="240"/>
    </row>
    <row r="601" s="84" customFormat="1" customHeight="1" spans="1:5">
      <c r="A601" s="106">
        <v>2080601</v>
      </c>
      <c r="B601" s="106" t="s">
        <v>2459</v>
      </c>
      <c r="C601" s="239">
        <v>0</v>
      </c>
      <c r="D601" s="239"/>
      <c r="E601" s="240"/>
    </row>
    <row r="602" s="84" customFormat="1" customHeight="1" spans="1:5">
      <c r="A602" s="106">
        <v>2080602</v>
      </c>
      <c r="B602" s="106" t="s">
        <v>2460</v>
      </c>
      <c r="C602" s="239">
        <v>0</v>
      </c>
      <c r="D602" s="239"/>
      <c r="E602" s="240"/>
    </row>
    <row r="603" s="84" customFormat="1" customHeight="1" spans="1:5">
      <c r="A603" s="106">
        <v>2080699</v>
      </c>
      <c r="B603" s="106" t="s">
        <v>2461</v>
      </c>
      <c r="C603" s="239">
        <v>0</v>
      </c>
      <c r="D603" s="239"/>
      <c r="E603" s="240"/>
    </row>
    <row r="604" s="84" customFormat="1" customHeight="1" spans="1:5">
      <c r="A604" s="106">
        <v>20807</v>
      </c>
      <c r="B604" s="241" t="s">
        <v>2462</v>
      </c>
      <c r="C604" s="239">
        <v>1754</v>
      </c>
      <c r="D604" s="239">
        <v>1803</v>
      </c>
      <c r="E604" s="240">
        <f>D604/C604</f>
        <v>1.02793614595211</v>
      </c>
    </row>
    <row r="605" s="84" customFormat="1" customHeight="1" spans="1:5">
      <c r="A605" s="106">
        <v>2080701</v>
      </c>
      <c r="B605" s="106" t="s">
        <v>2463</v>
      </c>
      <c r="C605" s="239">
        <v>0</v>
      </c>
      <c r="D605" s="239"/>
      <c r="E605" s="240"/>
    </row>
    <row r="606" s="84" customFormat="1" customHeight="1" spans="1:5">
      <c r="A606" s="106">
        <v>2080702</v>
      </c>
      <c r="B606" s="106" t="s">
        <v>2464</v>
      </c>
      <c r="C606" s="239">
        <v>0</v>
      </c>
      <c r="D606" s="239"/>
      <c r="E606" s="240"/>
    </row>
    <row r="607" s="84" customFormat="1" customHeight="1" spans="1:5">
      <c r="A607" s="106">
        <v>2080704</v>
      </c>
      <c r="B607" s="106" t="s">
        <v>2465</v>
      </c>
      <c r="C607" s="239">
        <v>0</v>
      </c>
      <c r="D607" s="239"/>
      <c r="E607" s="240"/>
    </row>
    <row r="608" s="84" customFormat="1" customHeight="1" spans="1:5">
      <c r="A608" s="106">
        <v>2080705</v>
      </c>
      <c r="B608" s="106" t="s">
        <v>2466</v>
      </c>
      <c r="C608" s="239">
        <v>0</v>
      </c>
      <c r="D608" s="239"/>
      <c r="E608" s="240"/>
    </row>
    <row r="609" s="84" customFormat="1" customHeight="1" spans="1:5">
      <c r="A609" s="106">
        <v>2080709</v>
      </c>
      <c r="B609" s="106" t="s">
        <v>2467</v>
      </c>
      <c r="C609" s="239">
        <v>0</v>
      </c>
      <c r="D609" s="239"/>
      <c r="E609" s="240"/>
    </row>
    <row r="610" s="84" customFormat="1" customHeight="1" spans="1:5">
      <c r="A610" s="106">
        <v>2080711</v>
      </c>
      <c r="B610" s="106" t="s">
        <v>2468</v>
      </c>
      <c r="C610" s="239">
        <v>0</v>
      </c>
      <c r="D610" s="239"/>
      <c r="E610" s="240"/>
    </row>
    <row r="611" s="84" customFormat="1" customHeight="1" spans="1:5">
      <c r="A611" s="106">
        <v>2080712</v>
      </c>
      <c r="B611" s="106" t="s">
        <v>2469</v>
      </c>
      <c r="C611" s="239">
        <v>0</v>
      </c>
      <c r="D611" s="239"/>
      <c r="E611" s="240"/>
    </row>
    <row r="612" s="84" customFormat="1" customHeight="1" spans="1:5">
      <c r="A612" s="106">
        <v>2080713</v>
      </c>
      <c r="B612" s="106" t="s">
        <v>2470</v>
      </c>
      <c r="C612" s="239">
        <v>0</v>
      </c>
      <c r="D612" s="239"/>
      <c r="E612" s="240"/>
    </row>
    <row r="613" s="84" customFormat="1" customHeight="1" spans="1:5">
      <c r="A613" s="106">
        <v>2080799</v>
      </c>
      <c r="B613" s="106" t="s">
        <v>2471</v>
      </c>
      <c r="C613" s="239">
        <v>1754</v>
      </c>
      <c r="D613" s="239">
        <v>1803</v>
      </c>
      <c r="E613" s="240">
        <f>D613/C613</f>
        <v>1.02793614595211</v>
      </c>
    </row>
    <row r="614" s="84" customFormat="1" customHeight="1" spans="1:5">
      <c r="A614" s="106">
        <v>20808</v>
      </c>
      <c r="B614" s="241" t="s">
        <v>2472</v>
      </c>
      <c r="C614" s="239">
        <v>2575</v>
      </c>
      <c r="D614" s="239">
        <v>2414</v>
      </c>
      <c r="E614" s="240">
        <f>D614/C614</f>
        <v>0.93747572815534</v>
      </c>
    </row>
    <row r="615" s="84" customFormat="1" customHeight="1" spans="1:5">
      <c r="A615" s="106">
        <v>2080801</v>
      </c>
      <c r="B615" s="106" t="s">
        <v>2473</v>
      </c>
      <c r="C615" s="239">
        <v>0</v>
      </c>
      <c r="D615" s="239"/>
      <c r="E615" s="240"/>
    </row>
    <row r="616" s="84" customFormat="1" customHeight="1" spans="1:5">
      <c r="A616" s="106">
        <v>2080802</v>
      </c>
      <c r="B616" s="106" t="s">
        <v>2474</v>
      </c>
      <c r="C616" s="239">
        <v>0</v>
      </c>
      <c r="D616" s="239"/>
      <c r="E616" s="240"/>
    </row>
    <row r="617" s="84" customFormat="1" customHeight="1" spans="1:5">
      <c r="A617" s="106">
        <v>2080803</v>
      </c>
      <c r="B617" s="106" t="s">
        <v>2475</v>
      </c>
      <c r="C617" s="239">
        <v>0</v>
      </c>
      <c r="D617" s="239"/>
      <c r="E617" s="240"/>
    </row>
    <row r="618" s="84" customFormat="1" customHeight="1" spans="1:5">
      <c r="A618" s="106">
        <v>2080805</v>
      </c>
      <c r="B618" s="106" t="s">
        <v>2476</v>
      </c>
      <c r="C618" s="239">
        <v>355</v>
      </c>
      <c r="D618" s="239">
        <v>299</v>
      </c>
      <c r="E618" s="240">
        <f>D618/C618</f>
        <v>0.842253521126761</v>
      </c>
    </row>
    <row r="619" s="84" customFormat="1" customHeight="1" spans="1:5">
      <c r="A619" s="106">
        <v>2080806</v>
      </c>
      <c r="B619" s="106" t="s">
        <v>2477</v>
      </c>
      <c r="C619" s="239">
        <v>0</v>
      </c>
      <c r="D619" s="239"/>
      <c r="E619" s="240"/>
    </row>
    <row r="620" s="84" customFormat="1" customHeight="1" spans="1:5">
      <c r="A620" s="106">
        <v>2080807</v>
      </c>
      <c r="B620" s="106" t="s">
        <v>2478</v>
      </c>
      <c r="C620" s="239"/>
      <c r="D620" s="239"/>
      <c r="E620" s="240"/>
    </row>
    <row r="621" s="84" customFormat="1" customHeight="1" spans="1:5">
      <c r="A621" s="106">
        <v>2080808</v>
      </c>
      <c r="B621" s="106" t="s">
        <v>2479</v>
      </c>
      <c r="C621" s="239"/>
      <c r="D621" s="239">
        <v>59</v>
      </c>
      <c r="E621" s="240"/>
    </row>
    <row r="622" s="84" customFormat="1" customHeight="1" spans="1:5">
      <c r="A622" s="106">
        <v>2080899</v>
      </c>
      <c r="B622" s="106" t="s">
        <v>2480</v>
      </c>
      <c r="C622" s="239">
        <v>2220</v>
      </c>
      <c r="D622" s="239">
        <v>2056</v>
      </c>
      <c r="E622" s="240">
        <f>D622/C622</f>
        <v>0.926126126126126</v>
      </c>
    </row>
    <row r="623" s="84" customFormat="1" customHeight="1" spans="1:5">
      <c r="A623" s="106">
        <v>20809</v>
      </c>
      <c r="B623" s="241" t="s">
        <v>2481</v>
      </c>
      <c r="C623" s="239">
        <v>385.968</v>
      </c>
      <c r="D623" s="239">
        <v>100</v>
      </c>
      <c r="E623" s="240">
        <f>D623/C623</f>
        <v>0.259088836380218</v>
      </c>
    </row>
    <row r="624" s="84" customFormat="1" customHeight="1" spans="1:5">
      <c r="A624" s="106">
        <v>2080901</v>
      </c>
      <c r="B624" s="106" t="s">
        <v>2482</v>
      </c>
      <c r="C624" s="239">
        <v>284</v>
      </c>
      <c r="D624" s="239">
        <v>56</v>
      </c>
      <c r="E624" s="240">
        <f>D624/C624</f>
        <v>0.197183098591549</v>
      </c>
    </row>
    <row r="625" s="84" customFormat="1" customHeight="1" spans="1:5">
      <c r="A625" s="106">
        <v>2080902</v>
      </c>
      <c r="B625" s="106" t="s">
        <v>2483</v>
      </c>
      <c r="C625" s="239">
        <v>52</v>
      </c>
      <c r="D625" s="239">
        <v>20</v>
      </c>
      <c r="E625" s="240">
        <f>D625/C625</f>
        <v>0.384615384615385</v>
      </c>
    </row>
    <row r="626" s="84" customFormat="1" customHeight="1" spans="1:5">
      <c r="A626" s="106">
        <v>2080903</v>
      </c>
      <c r="B626" s="106" t="s">
        <v>2484</v>
      </c>
      <c r="C626" s="239">
        <v>0</v>
      </c>
      <c r="D626" s="239"/>
      <c r="E626" s="240"/>
    </row>
    <row r="627" s="84" customFormat="1" customHeight="1" spans="1:5">
      <c r="A627" s="106">
        <v>2080904</v>
      </c>
      <c r="B627" s="106" t="s">
        <v>2485</v>
      </c>
      <c r="C627" s="239">
        <v>42</v>
      </c>
      <c r="D627" s="239">
        <v>12</v>
      </c>
      <c r="E627" s="240">
        <f>D627/C627</f>
        <v>0.285714285714286</v>
      </c>
    </row>
    <row r="628" s="84" customFormat="1" customHeight="1" spans="1:5">
      <c r="A628" s="106">
        <v>2080905</v>
      </c>
      <c r="B628" s="106" t="s">
        <v>2486</v>
      </c>
      <c r="C628" s="239">
        <v>7.968</v>
      </c>
      <c r="D628" s="239">
        <v>12</v>
      </c>
      <c r="E628" s="240">
        <f>D628/C628</f>
        <v>1.50602409638554</v>
      </c>
    </row>
    <row r="629" s="84" customFormat="1" customHeight="1" spans="1:5">
      <c r="A629" s="106">
        <v>2080999</v>
      </c>
      <c r="B629" s="106" t="s">
        <v>2487</v>
      </c>
      <c r="C629" s="239">
        <v>0</v>
      </c>
      <c r="D629" s="239"/>
      <c r="E629" s="240"/>
    </row>
    <row r="630" s="84" customFormat="1" customHeight="1" spans="1:5">
      <c r="A630" s="106">
        <v>20810</v>
      </c>
      <c r="B630" s="241" t="s">
        <v>2488</v>
      </c>
      <c r="C630" s="239">
        <v>790.4</v>
      </c>
      <c r="D630" s="239">
        <v>734</v>
      </c>
      <c r="E630" s="240">
        <f>D630/C630</f>
        <v>0.928643724696356</v>
      </c>
    </row>
    <row r="631" s="84" customFormat="1" customHeight="1" spans="1:5">
      <c r="A631" s="106">
        <v>2081001</v>
      </c>
      <c r="B631" s="106" t="s">
        <v>2489</v>
      </c>
      <c r="C631" s="239">
        <v>185</v>
      </c>
      <c r="D631" s="239">
        <v>12</v>
      </c>
      <c r="E631" s="240">
        <f>D631/C631</f>
        <v>0.0648648648648649</v>
      </c>
    </row>
    <row r="632" s="84" customFormat="1" customHeight="1" spans="1:5">
      <c r="A632" s="106">
        <v>2081002</v>
      </c>
      <c r="B632" s="106" t="s">
        <v>2490</v>
      </c>
      <c r="C632" s="239">
        <v>543.4</v>
      </c>
      <c r="D632" s="239">
        <v>434</v>
      </c>
      <c r="E632" s="240">
        <f>D632/C632</f>
        <v>0.798675009201325</v>
      </c>
    </row>
    <row r="633" s="84" customFormat="1" customHeight="1" spans="1:5">
      <c r="A633" s="106">
        <v>2081003</v>
      </c>
      <c r="B633" s="106" t="s">
        <v>2491</v>
      </c>
      <c r="C633" s="239">
        <v>0</v>
      </c>
      <c r="D633" s="239"/>
      <c r="E633" s="240"/>
    </row>
    <row r="634" s="84" customFormat="1" customHeight="1" spans="1:5">
      <c r="A634" s="106">
        <v>2081004</v>
      </c>
      <c r="B634" s="106" t="s">
        <v>2492</v>
      </c>
      <c r="C634" s="239">
        <v>0</v>
      </c>
      <c r="D634" s="239">
        <v>100</v>
      </c>
      <c r="E634" s="240"/>
    </row>
    <row r="635" s="84" customFormat="1" customHeight="1" spans="1:5">
      <c r="A635" s="106">
        <v>2081005</v>
      </c>
      <c r="B635" s="106" t="s">
        <v>2493</v>
      </c>
      <c r="C635" s="239">
        <v>62</v>
      </c>
      <c r="D635" s="239">
        <v>42</v>
      </c>
      <c r="E635" s="240">
        <f>D635/C635</f>
        <v>0.67741935483871</v>
      </c>
    </row>
    <row r="636" s="84" customFormat="1" customHeight="1" spans="1:5">
      <c r="A636" s="106">
        <v>2081006</v>
      </c>
      <c r="B636" s="106" t="s">
        <v>2494</v>
      </c>
      <c r="C636" s="239"/>
      <c r="D636" s="239">
        <v>104</v>
      </c>
      <c r="E636" s="240"/>
    </row>
    <row r="637" s="84" customFormat="1" customHeight="1" spans="1:5">
      <c r="A637" s="106">
        <v>2081099</v>
      </c>
      <c r="B637" s="106" t="s">
        <v>2495</v>
      </c>
      <c r="C637" s="239">
        <v>0</v>
      </c>
      <c r="D637" s="239">
        <v>42</v>
      </c>
      <c r="E637" s="240"/>
    </row>
    <row r="638" s="84" customFormat="1" customHeight="1" spans="1:5">
      <c r="A638" s="106">
        <v>20811</v>
      </c>
      <c r="B638" s="241" t="s">
        <v>2496</v>
      </c>
      <c r="C638" s="239">
        <v>1291.066453</v>
      </c>
      <c r="D638" s="239">
        <v>1255</v>
      </c>
      <c r="E638" s="240">
        <f>D638/C638</f>
        <v>0.972064603710991</v>
      </c>
    </row>
    <row r="639" s="84" customFormat="1" customHeight="1" spans="1:5">
      <c r="A639" s="106">
        <v>2081101</v>
      </c>
      <c r="B639" s="106" t="s">
        <v>2063</v>
      </c>
      <c r="C639" s="239">
        <v>267.666453</v>
      </c>
      <c r="D639" s="239">
        <v>257</v>
      </c>
      <c r="E639" s="240">
        <f>D639/C639</f>
        <v>0.960150206047674</v>
      </c>
    </row>
    <row r="640" s="84" customFormat="1" customHeight="1" spans="1:5">
      <c r="A640" s="106">
        <v>2081102</v>
      </c>
      <c r="B640" s="106" t="s">
        <v>2064</v>
      </c>
      <c r="C640" s="239">
        <v>0</v>
      </c>
      <c r="D640" s="239">
        <v>1</v>
      </c>
      <c r="E640" s="240"/>
    </row>
    <row r="641" s="84" customFormat="1" customHeight="1" spans="1:5">
      <c r="A641" s="106">
        <v>2081103</v>
      </c>
      <c r="B641" s="106" t="s">
        <v>2065</v>
      </c>
      <c r="C641" s="239">
        <v>0</v>
      </c>
      <c r="D641" s="239"/>
      <c r="E641" s="240"/>
    </row>
    <row r="642" s="84" customFormat="1" customHeight="1" spans="1:5">
      <c r="A642" s="106">
        <v>2081104</v>
      </c>
      <c r="B642" s="106" t="s">
        <v>2497</v>
      </c>
      <c r="C642" s="239">
        <v>124</v>
      </c>
      <c r="D642" s="239">
        <v>43</v>
      </c>
      <c r="E642" s="240">
        <f>D642/C642</f>
        <v>0.346774193548387</v>
      </c>
    </row>
    <row r="643" s="84" customFormat="1" customHeight="1" spans="1:5">
      <c r="A643" s="106">
        <v>2081105</v>
      </c>
      <c r="B643" s="106" t="s">
        <v>2498</v>
      </c>
      <c r="C643" s="239">
        <v>164.4</v>
      </c>
      <c r="D643" s="239">
        <v>122</v>
      </c>
      <c r="E643" s="240">
        <f>D643/C643</f>
        <v>0.742092457420925</v>
      </c>
    </row>
    <row r="644" s="84" customFormat="1" customHeight="1" spans="1:5">
      <c r="A644" s="106">
        <v>2081106</v>
      </c>
      <c r="B644" s="106" t="s">
        <v>2499</v>
      </c>
      <c r="C644" s="239">
        <v>0</v>
      </c>
      <c r="D644" s="239"/>
      <c r="E644" s="240"/>
    </row>
    <row r="645" s="84" customFormat="1" customHeight="1" spans="1:5">
      <c r="A645" s="106">
        <v>2081107</v>
      </c>
      <c r="B645" s="106" t="s">
        <v>2500</v>
      </c>
      <c r="C645" s="239">
        <v>710</v>
      </c>
      <c r="D645" s="239">
        <v>685</v>
      </c>
      <c r="E645" s="240">
        <f>D645/C645</f>
        <v>0.964788732394366</v>
      </c>
    </row>
    <row r="646" s="84" customFormat="1" customHeight="1" spans="1:5">
      <c r="A646" s="106">
        <v>2081199</v>
      </c>
      <c r="B646" s="106" t="s">
        <v>2501</v>
      </c>
      <c r="C646" s="239">
        <v>25</v>
      </c>
      <c r="D646" s="239">
        <v>147</v>
      </c>
      <c r="E646" s="240">
        <f>D646/C646</f>
        <v>5.88</v>
      </c>
    </row>
    <row r="647" s="84" customFormat="1" customHeight="1" spans="1:5">
      <c r="A647" s="106">
        <v>20816</v>
      </c>
      <c r="B647" s="241" t="s">
        <v>2502</v>
      </c>
      <c r="C647" s="239">
        <v>145.147022</v>
      </c>
      <c r="D647" s="239">
        <v>151</v>
      </c>
      <c r="E647" s="240">
        <f>D647/C647</f>
        <v>1.04032447872062</v>
      </c>
    </row>
    <row r="648" s="84" customFormat="1" customHeight="1" spans="1:5">
      <c r="A648" s="106">
        <v>2081601</v>
      </c>
      <c r="B648" s="106" t="s">
        <v>2063</v>
      </c>
      <c r="C648" s="239">
        <v>145.147022</v>
      </c>
      <c r="D648" s="239">
        <v>150</v>
      </c>
      <c r="E648" s="240">
        <f>D648/C648</f>
        <v>1.03343491263638</v>
      </c>
    </row>
    <row r="649" s="84" customFormat="1" customHeight="1" spans="1:5">
      <c r="A649" s="106">
        <v>2081602</v>
      </c>
      <c r="B649" s="106" t="s">
        <v>2064</v>
      </c>
      <c r="C649" s="239">
        <v>0</v>
      </c>
      <c r="D649" s="239">
        <v>1</v>
      </c>
      <c r="E649" s="240"/>
    </row>
    <row r="650" s="84" customFormat="1" customHeight="1" spans="1:5">
      <c r="A650" s="106">
        <v>2081603</v>
      </c>
      <c r="B650" s="106" t="s">
        <v>2065</v>
      </c>
      <c r="C650" s="239">
        <v>0</v>
      </c>
      <c r="D650" s="239"/>
      <c r="E650" s="240"/>
    </row>
    <row r="651" s="84" customFormat="1" customHeight="1" spans="1:5">
      <c r="A651" s="106">
        <v>2081650</v>
      </c>
      <c r="B651" s="106" t="s">
        <v>2072</v>
      </c>
      <c r="C651" s="239"/>
      <c r="D651" s="239"/>
      <c r="E651" s="240"/>
    </row>
    <row r="652" s="84" customFormat="1" customHeight="1" spans="1:5">
      <c r="A652" s="106">
        <v>2081699</v>
      </c>
      <c r="B652" s="106" t="s">
        <v>2503</v>
      </c>
      <c r="C652" s="239">
        <v>0</v>
      </c>
      <c r="D652" s="239"/>
      <c r="E652" s="240"/>
    </row>
    <row r="653" s="84" customFormat="1" customHeight="1" spans="1:5">
      <c r="A653" s="106">
        <v>20819</v>
      </c>
      <c r="B653" s="241" t="s">
        <v>2504</v>
      </c>
      <c r="C653" s="239">
        <v>2620</v>
      </c>
      <c r="D653" s="239">
        <v>2772</v>
      </c>
      <c r="E653" s="240">
        <f t="shared" ref="E653:E659" si="2">D653/C653</f>
        <v>1.05801526717557</v>
      </c>
    </row>
    <row r="654" s="84" customFormat="1" customHeight="1" spans="1:5">
      <c r="A654" s="106">
        <v>2081901</v>
      </c>
      <c r="B654" s="106" t="s">
        <v>2505</v>
      </c>
      <c r="C654" s="239">
        <v>150</v>
      </c>
      <c r="D654" s="239">
        <v>138</v>
      </c>
      <c r="E654" s="240">
        <f t="shared" si="2"/>
        <v>0.92</v>
      </c>
    </row>
    <row r="655" s="84" customFormat="1" customHeight="1" spans="1:5">
      <c r="A655" s="106">
        <v>2081902</v>
      </c>
      <c r="B655" s="106" t="s">
        <v>2506</v>
      </c>
      <c r="C655" s="239">
        <v>2470</v>
      </c>
      <c r="D655" s="239">
        <v>2634</v>
      </c>
      <c r="E655" s="240">
        <f t="shared" si="2"/>
        <v>1.0663967611336</v>
      </c>
    </row>
    <row r="656" s="84" customFormat="1" customHeight="1" spans="1:5">
      <c r="A656" s="106">
        <v>20820</v>
      </c>
      <c r="B656" s="241" t="s">
        <v>2507</v>
      </c>
      <c r="C656" s="239">
        <v>110</v>
      </c>
      <c r="D656" s="239">
        <v>70</v>
      </c>
      <c r="E656" s="240">
        <f t="shared" si="2"/>
        <v>0.636363636363636</v>
      </c>
    </row>
    <row r="657" s="84" customFormat="1" customHeight="1" spans="1:5">
      <c r="A657" s="106">
        <v>2082001</v>
      </c>
      <c r="B657" s="106" t="s">
        <v>2508</v>
      </c>
      <c r="C657" s="239">
        <v>50</v>
      </c>
      <c r="D657" s="239">
        <v>56</v>
      </c>
      <c r="E657" s="240">
        <f t="shared" si="2"/>
        <v>1.12</v>
      </c>
    </row>
    <row r="658" s="84" customFormat="1" customHeight="1" spans="1:5">
      <c r="A658" s="106">
        <v>2082002</v>
      </c>
      <c r="B658" s="106" t="s">
        <v>2509</v>
      </c>
      <c r="C658" s="239">
        <v>60</v>
      </c>
      <c r="D658" s="239">
        <v>14</v>
      </c>
      <c r="E658" s="240">
        <f t="shared" si="2"/>
        <v>0.233333333333333</v>
      </c>
    </row>
    <row r="659" s="84" customFormat="1" customHeight="1" spans="1:5">
      <c r="A659" s="106">
        <v>20821</v>
      </c>
      <c r="B659" s="241" t="s">
        <v>2510</v>
      </c>
      <c r="C659" s="239">
        <v>1086</v>
      </c>
      <c r="D659" s="239">
        <v>1249</v>
      </c>
      <c r="E659" s="240">
        <f t="shared" si="2"/>
        <v>1.15009208103131</v>
      </c>
    </row>
    <row r="660" s="84" customFormat="1" customHeight="1" spans="1:5">
      <c r="A660" s="106">
        <v>2082101</v>
      </c>
      <c r="B660" s="106" t="s">
        <v>2511</v>
      </c>
      <c r="C660" s="239">
        <v>0</v>
      </c>
      <c r="D660" s="239"/>
      <c r="E660" s="240"/>
    </row>
    <row r="661" s="84" customFormat="1" customHeight="1" spans="1:5">
      <c r="A661" s="106">
        <v>2082102</v>
      </c>
      <c r="B661" s="106" t="s">
        <v>2512</v>
      </c>
      <c r="C661" s="239">
        <v>1086</v>
      </c>
      <c r="D661" s="239">
        <v>1249</v>
      </c>
      <c r="E661" s="240">
        <f>D661/C661</f>
        <v>1.15009208103131</v>
      </c>
    </row>
    <row r="662" s="84" customFormat="1" customHeight="1" spans="1:5">
      <c r="A662" s="106">
        <v>20824</v>
      </c>
      <c r="B662" s="241" t="s">
        <v>2513</v>
      </c>
      <c r="C662" s="239">
        <v>0</v>
      </c>
      <c r="D662" s="239">
        <v>0</v>
      </c>
      <c r="E662" s="240"/>
    </row>
    <row r="663" s="84" customFormat="1" customHeight="1" spans="1:5">
      <c r="A663" s="106">
        <v>2082401</v>
      </c>
      <c r="B663" s="106" t="s">
        <v>2514</v>
      </c>
      <c r="C663" s="239">
        <v>0</v>
      </c>
      <c r="D663" s="239"/>
      <c r="E663" s="240"/>
    </row>
    <row r="664" s="84" customFormat="1" customHeight="1" spans="1:5">
      <c r="A664" s="106">
        <v>2082402</v>
      </c>
      <c r="B664" s="106" t="s">
        <v>2515</v>
      </c>
      <c r="C664" s="239">
        <v>0</v>
      </c>
      <c r="D664" s="239"/>
      <c r="E664" s="240"/>
    </row>
    <row r="665" s="84" customFormat="1" customHeight="1" spans="1:5">
      <c r="A665" s="106">
        <v>20825</v>
      </c>
      <c r="B665" s="241" t="s">
        <v>2516</v>
      </c>
      <c r="C665" s="239">
        <v>1.8</v>
      </c>
      <c r="D665" s="239">
        <v>335</v>
      </c>
      <c r="E665" s="240">
        <f>D665/C665</f>
        <v>186.111111111111</v>
      </c>
    </row>
    <row r="666" s="84" customFormat="1" customHeight="1" spans="1:5">
      <c r="A666" s="106">
        <v>2082501</v>
      </c>
      <c r="B666" s="106" t="s">
        <v>2517</v>
      </c>
      <c r="C666" s="239">
        <v>0</v>
      </c>
      <c r="D666" s="239"/>
      <c r="E666" s="240"/>
    </row>
    <row r="667" s="84" customFormat="1" customHeight="1" spans="1:5">
      <c r="A667" s="106">
        <v>2082502</v>
      </c>
      <c r="B667" s="106" t="s">
        <v>2518</v>
      </c>
      <c r="C667" s="239">
        <v>1.8</v>
      </c>
      <c r="D667" s="239">
        <v>335</v>
      </c>
      <c r="E667" s="240">
        <f>D667/C667</f>
        <v>186.111111111111</v>
      </c>
    </row>
    <row r="668" s="84" customFormat="1" customHeight="1" spans="1:5">
      <c r="A668" s="106">
        <v>20826</v>
      </c>
      <c r="B668" s="241" t="s">
        <v>2519</v>
      </c>
      <c r="C668" s="239">
        <v>9104</v>
      </c>
      <c r="D668" s="239">
        <v>9968</v>
      </c>
      <c r="E668" s="240">
        <f>D668/C668</f>
        <v>1.09490333919156</v>
      </c>
    </row>
    <row r="669" s="84" customFormat="1" customHeight="1" spans="1:5">
      <c r="A669" s="106">
        <v>2082601</v>
      </c>
      <c r="B669" s="106" t="s">
        <v>2520</v>
      </c>
      <c r="C669" s="239">
        <v>0</v>
      </c>
      <c r="D669" s="239"/>
      <c r="E669" s="240"/>
    </row>
    <row r="670" s="84" customFormat="1" customHeight="1" spans="1:5">
      <c r="A670" s="106">
        <v>2082602</v>
      </c>
      <c r="B670" s="106" t="s">
        <v>2521</v>
      </c>
      <c r="C670" s="239">
        <v>9104</v>
      </c>
      <c r="D670" s="239">
        <v>9968</v>
      </c>
      <c r="E670" s="240">
        <f>D670/C670</f>
        <v>1.09490333919156</v>
      </c>
    </row>
    <row r="671" s="84" customFormat="1" customHeight="1" spans="1:5">
      <c r="A671" s="106">
        <v>2082699</v>
      </c>
      <c r="B671" s="106" t="s">
        <v>2522</v>
      </c>
      <c r="C671" s="239">
        <v>0</v>
      </c>
      <c r="D671" s="239"/>
      <c r="E671" s="240"/>
    </row>
    <row r="672" s="84" customFormat="1" customHeight="1" spans="1:5">
      <c r="A672" s="106">
        <v>20827</v>
      </c>
      <c r="B672" s="241" t="s">
        <v>2523</v>
      </c>
      <c r="C672" s="239">
        <v>0</v>
      </c>
      <c r="D672" s="239">
        <v>0</v>
      </c>
      <c r="E672" s="240"/>
    </row>
    <row r="673" s="84" customFormat="1" customHeight="1" spans="1:5">
      <c r="A673" s="106">
        <v>2082701</v>
      </c>
      <c r="B673" s="106" t="s">
        <v>2524</v>
      </c>
      <c r="C673" s="239">
        <v>0</v>
      </c>
      <c r="D673" s="239"/>
      <c r="E673" s="240"/>
    </row>
    <row r="674" s="84" customFormat="1" customHeight="1" spans="1:5">
      <c r="A674" s="106">
        <v>2082702</v>
      </c>
      <c r="B674" s="106" t="s">
        <v>2525</v>
      </c>
      <c r="C674" s="239">
        <v>0</v>
      </c>
      <c r="D674" s="239"/>
      <c r="E674" s="240"/>
    </row>
    <row r="675" s="84" customFormat="1" customHeight="1" spans="1:5">
      <c r="A675" s="106">
        <v>2082799</v>
      </c>
      <c r="B675" s="106" t="s">
        <v>2526</v>
      </c>
      <c r="C675" s="239">
        <v>0</v>
      </c>
      <c r="D675" s="239"/>
      <c r="E675" s="240"/>
    </row>
    <row r="676" s="84" customFormat="1" customHeight="1" spans="1:5">
      <c r="A676" s="106">
        <v>20828</v>
      </c>
      <c r="B676" s="241" t="s">
        <v>2527</v>
      </c>
      <c r="C676" s="239">
        <v>312.543913</v>
      </c>
      <c r="D676" s="239">
        <v>389</v>
      </c>
      <c r="E676" s="240">
        <f>D676/C676</f>
        <v>1.24462510328909</v>
      </c>
    </row>
    <row r="677" s="84" customFormat="1" customHeight="1" spans="1:5">
      <c r="A677" s="106">
        <v>2082801</v>
      </c>
      <c r="B677" s="106" t="s">
        <v>2063</v>
      </c>
      <c r="C677" s="239">
        <v>301.423913</v>
      </c>
      <c r="D677" s="239">
        <v>304</v>
      </c>
      <c r="E677" s="240">
        <f>D677/C677</f>
        <v>1.00854639226981</v>
      </c>
    </row>
    <row r="678" s="84" customFormat="1" customHeight="1" spans="1:5">
      <c r="A678" s="106">
        <v>2082802</v>
      </c>
      <c r="B678" s="106" t="s">
        <v>2064</v>
      </c>
      <c r="C678" s="239">
        <v>0</v>
      </c>
      <c r="D678" s="239">
        <v>17</v>
      </c>
      <c r="E678" s="240"/>
    </row>
    <row r="679" s="84" customFormat="1" customHeight="1" spans="1:5">
      <c r="A679" s="106">
        <v>2082803</v>
      </c>
      <c r="B679" s="106" t="s">
        <v>2065</v>
      </c>
      <c r="C679" s="239">
        <v>0</v>
      </c>
      <c r="D679" s="239"/>
      <c r="E679" s="240"/>
    </row>
    <row r="680" s="84" customFormat="1" customHeight="1" spans="1:5">
      <c r="A680" s="106">
        <v>2082804</v>
      </c>
      <c r="B680" s="106" t="s">
        <v>2528</v>
      </c>
      <c r="C680" s="239">
        <v>4.4</v>
      </c>
      <c r="D680" s="239">
        <v>3</v>
      </c>
      <c r="E680" s="240">
        <f>D680/C680</f>
        <v>0.681818181818182</v>
      </c>
    </row>
    <row r="681" s="84" customFormat="1" customHeight="1" spans="1:5">
      <c r="A681" s="106">
        <v>2082805</v>
      </c>
      <c r="B681" s="106" t="s">
        <v>2529</v>
      </c>
      <c r="C681" s="239">
        <v>0</v>
      </c>
      <c r="D681" s="239"/>
      <c r="E681" s="240"/>
    </row>
    <row r="682" s="84" customFormat="1" customHeight="1" spans="1:5">
      <c r="A682" s="106">
        <v>2082806</v>
      </c>
      <c r="B682" s="106" t="s">
        <v>2103</v>
      </c>
      <c r="C682" s="239"/>
      <c r="D682" s="239"/>
      <c r="E682" s="240"/>
    </row>
    <row r="683" s="84" customFormat="1" customHeight="1" spans="1:5">
      <c r="A683" s="106">
        <v>2082850</v>
      </c>
      <c r="B683" s="106" t="s">
        <v>2072</v>
      </c>
      <c r="C683" s="239">
        <v>6.72</v>
      </c>
      <c r="D683" s="239">
        <v>7</v>
      </c>
      <c r="E683" s="240">
        <f>D683/C683</f>
        <v>1.04166666666667</v>
      </c>
    </row>
    <row r="684" s="84" customFormat="1" customHeight="1" spans="1:5">
      <c r="A684" s="106">
        <v>2082899</v>
      </c>
      <c r="B684" s="106" t="s">
        <v>2530</v>
      </c>
      <c r="C684" s="239">
        <v>0</v>
      </c>
      <c r="D684" s="239">
        <v>58</v>
      </c>
      <c r="E684" s="240"/>
    </row>
    <row r="685" s="84" customFormat="1" customHeight="1" spans="1:5">
      <c r="A685" s="106">
        <v>20830</v>
      </c>
      <c r="B685" s="241" t="s">
        <v>2531</v>
      </c>
      <c r="C685" s="239">
        <v>35</v>
      </c>
      <c r="D685" s="239">
        <v>25</v>
      </c>
      <c r="E685" s="240">
        <f>D685/C685</f>
        <v>0.714285714285714</v>
      </c>
    </row>
    <row r="686" s="84" customFormat="1" customHeight="1" spans="1:5">
      <c r="A686" s="106">
        <v>2083001</v>
      </c>
      <c r="B686" s="106" t="s">
        <v>2532</v>
      </c>
      <c r="C686" s="239">
        <v>35</v>
      </c>
      <c r="D686" s="239">
        <v>25</v>
      </c>
      <c r="E686" s="240">
        <f>D686/C686</f>
        <v>0.714285714285714</v>
      </c>
    </row>
    <row r="687" s="84" customFormat="1" customHeight="1" spans="1:5">
      <c r="A687" s="106">
        <v>2083099</v>
      </c>
      <c r="B687" s="106" t="s">
        <v>2533</v>
      </c>
      <c r="C687" s="239">
        <v>0</v>
      </c>
      <c r="D687" s="239"/>
      <c r="E687" s="240"/>
    </row>
    <row r="688" s="84" customFormat="1" customHeight="1" spans="1:5">
      <c r="A688" s="106">
        <v>20899</v>
      </c>
      <c r="B688" s="241" t="s">
        <v>2534</v>
      </c>
      <c r="C688" s="239">
        <v>0</v>
      </c>
      <c r="D688" s="239">
        <v>22</v>
      </c>
      <c r="E688" s="240"/>
    </row>
    <row r="689" s="84" customFormat="1" customHeight="1" spans="1:5">
      <c r="A689" s="106">
        <v>2089999</v>
      </c>
      <c r="B689" s="106" t="s">
        <v>2535</v>
      </c>
      <c r="C689" s="239"/>
      <c r="D689" s="239">
        <v>22</v>
      </c>
      <c r="E689" s="240"/>
    </row>
    <row r="690" s="84" customFormat="1" customHeight="1" spans="1:5">
      <c r="A690" s="106">
        <v>210</v>
      </c>
      <c r="B690" s="241" t="s">
        <v>2536</v>
      </c>
      <c r="C690" s="239">
        <v>14076.803233</v>
      </c>
      <c r="D690" s="239">
        <v>15599</v>
      </c>
      <c r="E690" s="240">
        <f>D690/C690</f>
        <v>1.10813511717146</v>
      </c>
    </row>
    <row r="691" s="84" customFormat="1" customHeight="1" spans="1:5">
      <c r="A691" s="106">
        <v>21001</v>
      </c>
      <c r="B691" s="241" t="s">
        <v>2537</v>
      </c>
      <c r="C691" s="239">
        <v>816.740029</v>
      </c>
      <c r="D691" s="239">
        <v>948</v>
      </c>
      <c r="E691" s="240">
        <f>D691/C691</f>
        <v>1.16071205810827</v>
      </c>
    </row>
    <row r="692" s="84" customFormat="1" customHeight="1" spans="1:5">
      <c r="A692" s="106">
        <v>2100101</v>
      </c>
      <c r="B692" s="106" t="s">
        <v>2063</v>
      </c>
      <c r="C692" s="239">
        <v>676.990029</v>
      </c>
      <c r="D692" s="239">
        <v>690</v>
      </c>
      <c r="E692" s="240">
        <f>D692/C692</f>
        <v>1.01921737461808</v>
      </c>
    </row>
    <row r="693" s="84" customFormat="1" customHeight="1" spans="1:5">
      <c r="A693" s="106">
        <v>2100102</v>
      </c>
      <c r="B693" s="106" t="s">
        <v>2064</v>
      </c>
      <c r="C693" s="239">
        <v>0</v>
      </c>
      <c r="D693" s="239">
        <v>12</v>
      </c>
      <c r="E693" s="240"/>
    </row>
    <row r="694" s="84" customFormat="1" customHeight="1" spans="1:5">
      <c r="A694" s="106">
        <v>2100103</v>
      </c>
      <c r="B694" s="106" t="s">
        <v>2065</v>
      </c>
      <c r="C694" s="239">
        <v>0</v>
      </c>
      <c r="D694" s="239"/>
      <c r="E694" s="240"/>
    </row>
    <row r="695" s="84" customFormat="1" customHeight="1" spans="1:5">
      <c r="A695" s="106">
        <v>2100199</v>
      </c>
      <c r="B695" s="106" t="s">
        <v>2538</v>
      </c>
      <c r="C695" s="239">
        <v>139.75</v>
      </c>
      <c r="D695" s="239">
        <v>246</v>
      </c>
      <c r="E695" s="240">
        <f>D695/C695</f>
        <v>1.7602862254025</v>
      </c>
    </row>
    <row r="696" s="84" customFormat="1" customHeight="1" spans="1:5">
      <c r="A696" s="106">
        <v>21002</v>
      </c>
      <c r="B696" s="241" t="s">
        <v>2539</v>
      </c>
      <c r="C696" s="239">
        <v>50</v>
      </c>
      <c r="D696" s="239">
        <v>309</v>
      </c>
      <c r="E696" s="240">
        <f>D696/C696</f>
        <v>6.18</v>
      </c>
    </row>
    <row r="697" s="84" customFormat="1" customHeight="1" spans="1:5">
      <c r="A697" s="106">
        <v>2100201</v>
      </c>
      <c r="B697" s="106" t="s">
        <v>2540</v>
      </c>
      <c r="C697" s="239">
        <v>0</v>
      </c>
      <c r="D697" s="239"/>
      <c r="E697" s="240"/>
    </row>
    <row r="698" s="84" customFormat="1" customHeight="1" spans="1:5">
      <c r="A698" s="106">
        <v>2100202</v>
      </c>
      <c r="B698" s="106" t="s">
        <v>2541</v>
      </c>
      <c r="C698" s="239">
        <v>50</v>
      </c>
      <c r="D698" s="239"/>
      <c r="E698" s="240">
        <f>D698/C698</f>
        <v>0</v>
      </c>
    </row>
    <row r="699" s="84" customFormat="1" customHeight="1" spans="1:5">
      <c r="A699" s="106">
        <v>2100203</v>
      </c>
      <c r="B699" s="106" t="s">
        <v>2542</v>
      </c>
      <c r="C699" s="239">
        <v>0</v>
      </c>
      <c r="D699" s="239"/>
      <c r="E699" s="240"/>
    </row>
    <row r="700" s="84" customFormat="1" customHeight="1" spans="1:5">
      <c r="A700" s="106">
        <v>2100204</v>
      </c>
      <c r="B700" s="106" t="s">
        <v>2543</v>
      </c>
      <c r="C700" s="239">
        <v>0</v>
      </c>
      <c r="D700" s="239"/>
      <c r="E700" s="240"/>
    </row>
    <row r="701" s="84" customFormat="1" customHeight="1" spans="1:5">
      <c r="A701" s="106">
        <v>2100205</v>
      </c>
      <c r="B701" s="106" t="s">
        <v>2544</v>
      </c>
      <c r="C701" s="239">
        <v>0</v>
      </c>
      <c r="D701" s="239"/>
      <c r="E701" s="240"/>
    </row>
    <row r="702" s="84" customFormat="1" customHeight="1" spans="1:5">
      <c r="A702" s="106">
        <v>2100206</v>
      </c>
      <c r="B702" s="106" t="s">
        <v>2545</v>
      </c>
      <c r="C702" s="239">
        <v>0</v>
      </c>
      <c r="D702" s="239"/>
      <c r="E702" s="240"/>
    </row>
    <row r="703" s="84" customFormat="1" customHeight="1" spans="1:5">
      <c r="A703" s="106">
        <v>2100207</v>
      </c>
      <c r="B703" s="106" t="s">
        <v>2546</v>
      </c>
      <c r="C703" s="239">
        <v>0</v>
      </c>
      <c r="D703" s="239"/>
      <c r="E703" s="240"/>
    </row>
    <row r="704" s="84" customFormat="1" customHeight="1" spans="1:5">
      <c r="A704" s="106">
        <v>2100208</v>
      </c>
      <c r="B704" s="106" t="s">
        <v>2547</v>
      </c>
      <c r="C704" s="239">
        <v>0</v>
      </c>
      <c r="D704" s="239"/>
      <c r="E704" s="240"/>
    </row>
    <row r="705" s="84" customFormat="1" customHeight="1" spans="1:5">
      <c r="A705" s="106">
        <v>2100209</v>
      </c>
      <c r="B705" s="106" t="s">
        <v>2548</v>
      </c>
      <c r="C705" s="239">
        <v>0</v>
      </c>
      <c r="D705" s="239"/>
      <c r="E705" s="240"/>
    </row>
    <row r="706" s="84" customFormat="1" customHeight="1" spans="1:5">
      <c r="A706" s="106">
        <v>2100210</v>
      </c>
      <c r="B706" s="106" t="s">
        <v>2549</v>
      </c>
      <c r="C706" s="239">
        <v>0</v>
      </c>
      <c r="D706" s="239"/>
      <c r="E706" s="240"/>
    </row>
    <row r="707" s="84" customFormat="1" customHeight="1" spans="1:5">
      <c r="A707" s="106">
        <v>2100211</v>
      </c>
      <c r="B707" s="106" t="s">
        <v>2550</v>
      </c>
      <c r="C707" s="239">
        <v>0</v>
      </c>
      <c r="D707" s="239"/>
      <c r="E707" s="240"/>
    </row>
    <row r="708" s="84" customFormat="1" customHeight="1" spans="1:5">
      <c r="A708" s="106">
        <v>2100212</v>
      </c>
      <c r="B708" s="106" t="s">
        <v>2551</v>
      </c>
      <c r="C708" s="239">
        <v>0</v>
      </c>
      <c r="D708" s="239"/>
      <c r="E708" s="240"/>
    </row>
    <row r="709" s="84" customFormat="1" customHeight="1" spans="1:5">
      <c r="A709" s="106">
        <v>2100213</v>
      </c>
      <c r="B709" s="106" t="s">
        <v>2552</v>
      </c>
      <c r="C709" s="239"/>
      <c r="D709" s="239"/>
      <c r="E709" s="240"/>
    </row>
    <row r="710" s="84" customFormat="1" customHeight="1" spans="1:5">
      <c r="A710" s="106">
        <v>2100299</v>
      </c>
      <c r="B710" s="106" t="s">
        <v>2553</v>
      </c>
      <c r="C710" s="239">
        <v>0</v>
      </c>
      <c r="D710" s="239">
        <v>309</v>
      </c>
      <c r="E710" s="240"/>
    </row>
    <row r="711" s="84" customFormat="1" customHeight="1" spans="1:5">
      <c r="A711" s="106">
        <v>21003</v>
      </c>
      <c r="B711" s="241" t="s">
        <v>2554</v>
      </c>
      <c r="C711" s="239">
        <v>2090</v>
      </c>
      <c r="D711" s="239">
        <v>1708</v>
      </c>
      <c r="E711" s="240">
        <f t="shared" ref="E709:E773" si="3">D711/C711</f>
        <v>0.817224880382775</v>
      </c>
    </row>
    <row r="712" s="84" customFormat="1" customHeight="1" spans="1:5">
      <c r="A712" s="106">
        <v>2100301</v>
      </c>
      <c r="B712" s="106" t="s">
        <v>2555</v>
      </c>
      <c r="C712" s="239">
        <v>0</v>
      </c>
      <c r="D712" s="239"/>
      <c r="E712" s="240"/>
    </row>
    <row r="713" s="84" customFormat="1" customHeight="1" spans="1:5">
      <c r="A713" s="106">
        <v>2100302</v>
      </c>
      <c r="B713" s="106" t="s">
        <v>2556</v>
      </c>
      <c r="C713" s="239">
        <v>1833</v>
      </c>
      <c r="D713" s="239">
        <v>483</v>
      </c>
      <c r="E713" s="240">
        <f t="shared" si="3"/>
        <v>0.263502454991817</v>
      </c>
    </row>
    <row r="714" s="84" customFormat="1" customHeight="1" spans="1:5">
      <c r="A714" s="106">
        <v>2100399</v>
      </c>
      <c r="B714" s="106" t="s">
        <v>2557</v>
      </c>
      <c r="C714" s="239">
        <v>257</v>
      </c>
      <c r="D714" s="239">
        <v>1225</v>
      </c>
      <c r="E714" s="240">
        <f t="shared" si="3"/>
        <v>4.76653696498054</v>
      </c>
    </row>
    <row r="715" s="84" customFormat="1" customHeight="1" spans="1:5">
      <c r="A715" s="106">
        <v>21004</v>
      </c>
      <c r="B715" s="241" t="s">
        <v>2558</v>
      </c>
      <c r="C715" s="239">
        <v>5642.119017</v>
      </c>
      <c r="D715" s="239">
        <v>4337</v>
      </c>
      <c r="E715" s="240">
        <f t="shared" si="3"/>
        <v>0.768682827663222</v>
      </c>
    </row>
    <row r="716" s="84" customFormat="1" customHeight="1" spans="1:5">
      <c r="A716" s="106">
        <v>2100401</v>
      </c>
      <c r="B716" s="106" t="s">
        <v>2559</v>
      </c>
      <c r="C716" s="239">
        <v>514.51213</v>
      </c>
      <c r="D716" s="239">
        <v>490</v>
      </c>
      <c r="E716" s="240">
        <f t="shared" si="3"/>
        <v>0.952358499303019</v>
      </c>
    </row>
    <row r="717" s="84" customFormat="1" customHeight="1" spans="1:5">
      <c r="A717" s="106">
        <v>2100402</v>
      </c>
      <c r="B717" s="106" t="s">
        <v>2560</v>
      </c>
      <c r="C717" s="239">
        <v>136.589319</v>
      </c>
      <c r="D717" s="239">
        <v>150</v>
      </c>
      <c r="E717" s="240">
        <f t="shared" si="3"/>
        <v>1.09818250137114</v>
      </c>
    </row>
    <row r="718" s="84" customFormat="1" customHeight="1" spans="1:5">
      <c r="A718" s="106">
        <v>2100403</v>
      </c>
      <c r="B718" s="106" t="s">
        <v>2561</v>
      </c>
      <c r="C718" s="239">
        <v>477.467568</v>
      </c>
      <c r="D718" s="239">
        <v>490</v>
      </c>
      <c r="E718" s="240">
        <f t="shared" si="3"/>
        <v>1.02624771364576</v>
      </c>
    </row>
    <row r="719" s="84" customFormat="1" customHeight="1" spans="1:5">
      <c r="A719" s="106">
        <v>2100404</v>
      </c>
      <c r="B719" s="106" t="s">
        <v>2562</v>
      </c>
      <c r="C719" s="239">
        <v>0</v>
      </c>
      <c r="D719" s="239"/>
      <c r="E719" s="240"/>
    </row>
    <row r="720" s="84" customFormat="1" customHeight="1" spans="1:5">
      <c r="A720" s="106">
        <v>2100405</v>
      </c>
      <c r="B720" s="106" t="s">
        <v>2563</v>
      </c>
      <c r="C720" s="239">
        <v>53</v>
      </c>
      <c r="D720" s="239">
        <v>53</v>
      </c>
      <c r="E720" s="240">
        <f t="shared" si="3"/>
        <v>1</v>
      </c>
    </row>
    <row r="721" s="84" customFormat="1" customHeight="1" spans="1:5">
      <c r="A721" s="106">
        <v>2100406</v>
      </c>
      <c r="B721" s="106" t="s">
        <v>2564</v>
      </c>
      <c r="C721" s="239">
        <v>0</v>
      </c>
      <c r="D721" s="239"/>
      <c r="E721" s="240"/>
    </row>
    <row r="722" s="84" customFormat="1" customHeight="1" spans="1:5">
      <c r="A722" s="106">
        <v>2100407</v>
      </c>
      <c r="B722" s="106" t="s">
        <v>2565</v>
      </c>
      <c r="C722" s="239">
        <v>0</v>
      </c>
      <c r="D722" s="239"/>
      <c r="E722" s="240"/>
    </row>
    <row r="723" s="84" customFormat="1" customHeight="1" spans="1:5">
      <c r="A723" s="106">
        <v>2100408</v>
      </c>
      <c r="B723" s="106" t="s">
        <v>2566</v>
      </c>
      <c r="C723" s="239">
        <v>2370</v>
      </c>
      <c r="D723" s="239">
        <v>2143</v>
      </c>
      <c r="E723" s="240">
        <f t="shared" si="3"/>
        <v>0.9042194092827</v>
      </c>
    </row>
    <row r="724" s="84" customFormat="1" customHeight="1" spans="1:5">
      <c r="A724" s="106">
        <v>2100409</v>
      </c>
      <c r="B724" s="106" t="s">
        <v>2567</v>
      </c>
      <c r="C724" s="239">
        <v>180</v>
      </c>
      <c r="D724" s="239">
        <v>708</v>
      </c>
      <c r="E724" s="240">
        <f t="shared" si="3"/>
        <v>3.93333333333333</v>
      </c>
    </row>
    <row r="725" s="84" customFormat="1" customHeight="1" spans="1:5">
      <c r="A725" s="106">
        <v>2100410</v>
      </c>
      <c r="B725" s="106" t="s">
        <v>2568</v>
      </c>
      <c r="C725" s="239">
        <v>1804.75</v>
      </c>
      <c r="D725" s="239">
        <v>157</v>
      </c>
      <c r="E725" s="240">
        <f t="shared" si="3"/>
        <v>0.0869926582629173</v>
      </c>
    </row>
    <row r="726" s="84" customFormat="1" customHeight="1" spans="1:5">
      <c r="A726" s="106">
        <v>2100499</v>
      </c>
      <c r="B726" s="106" t="s">
        <v>2569</v>
      </c>
      <c r="C726" s="239">
        <v>105.8</v>
      </c>
      <c r="D726" s="239">
        <v>146</v>
      </c>
      <c r="E726" s="240">
        <f t="shared" si="3"/>
        <v>1.37996219281664</v>
      </c>
    </row>
    <row r="727" s="84" customFormat="1" customHeight="1" spans="1:5">
      <c r="A727" s="106">
        <v>21007</v>
      </c>
      <c r="B727" s="241" t="s">
        <v>2570</v>
      </c>
      <c r="C727" s="239">
        <v>1093.17916</v>
      </c>
      <c r="D727" s="239">
        <v>1746</v>
      </c>
      <c r="E727" s="240">
        <f t="shared" si="3"/>
        <v>1.59717644086812</v>
      </c>
    </row>
    <row r="728" s="84" customFormat="1" customHeight="1" spans="1:5">
      <c r="A728" s="106">
        <v>2100716</v>
      </c>
      <c r="B728" s="106" t="s">
        <v>2571</v>
      </c>
      <c r="C728" s="239">
        <v>0</v>
      </c>
      <c r="D728" s="239">
        <v>6</v>
      </c>
      <c r="E728" s="240"/>
    </row>
    <row r="729" s="84" customFormat="1" customHeight="1" spans="1:5">
      <c r="A729" s="106">
        <v>2100717</v>
      </c>
      <c r="B729" s="106" t="s">
        <v>2572</v>
      </c>
      <c r="C729" s="239">
        <v>135.17916</v>
      </c>
      <c r="D729" s="239">
        <v>1613</v>
      </c>
      <c r="E729" s="240">
        <f t="shared" si="3"/>
        <v>11.9323126434578</v>
      </c>
    </row>
    <row r="730" s="84" customFormat="1" customHeight="1" spans="1:5">
      <c r="A730" s="106">
        <v>2100799</v>
      </c>
      <c r="B730" s="106" t="s">
        <v>2573</v>
      </c>
      <c r="C730" s="239">
        <v>958</v>
      </c>
      <c r="D730" s="239">
        <v>127</v>
      </c>
      <c r="E730" s="240">
        <f t="shared" si="3"/>
        <v>0.132567849686848</v>
      </c>
    </row>
    <row r="731" s="84" customFormat="1" customHeight="1" spans="1:5">
      <c r="A731" s="106">
        <v>21011</v>
      </c>
      <c r="B731" s="241" t="s">
        <v>2574</v>
      </c>
      <c r="C731" s="239">
        <v>1566.349271</v>
      </c>
      <c r="D731" s="239">
        <v>1554</v>
      </c>
      <c r="E731" s="240">
        <f t="shared" si="3"/>
        <v>0.992115889330279</v>
      </c>
    </row>
    <row r="732" s="84" customFormat="1" customHeight="1" spans="1:5">
      <c r="A732" s="106">
        <v>2101101</v>
      </c>
      <c r="B732" s="106" t="s">
        <v>2575</v>
      </c>
      <c r="C732" s="239">
        <v>1325.654465</v>
      </c>
      <c r="D732" s="239">
        <v>1315</v>
      </c>
      <c r="E732" s="240">
        <f t="shared" si="3"/>
        <v>0.991962864169133</v>
      </c>
    </row>
    <row r="733" s="84" customFormat="1" customHeight="1" spans="1:5">
      <c r="A733" s="106">
        <v>2101102</v>
      </c>
      <c r="B733" s="106" t="s">
        <v>2576</v>
      </c>
      <c r="C733" s="239">
        <v>240.694806</v>
      </c>
      <c r="D733" s="239">
        <v>239</v>
      </c>
      <c r="E733" s="240">
        <f t="shared" si="3"/>
        <v>0.992958693092862</v>
      </c>
    </row>
    <row r="734" s="84" customFormat="1" customHeight="1" spans="1:5">
      <c r="A734" s="106">
        <v>2101103</v>
      </c>
      <c r="B734" s="106" t="s">
        <v>2577</v>
      </c>
      <c r="C734" s="239">
        <v>0</v>
      </c>
      <c r="D734" s="239"/>
      <c r="E734" s="240"/>
    </row>
    <row r="735" s="84" customFormat="1" customHeight="1" spans="1:5">
      <c r="A735" s="106">
        <v>2101199</v>
      </c>
      <c r="B735" s="106" t="s">
        <v>2578</v>
      </c>
      <c r="C735" s="239">
        <v>0</v>
      </c>
      <c r="D735" s="239"/>
      <c r="E735" s="240"/>
    </row>
    <row r="736" s="84" customFormat="1" customHeight="1" spans="1:5">
      <c r="A736" s="106">
        <v>21012</v>
      </c>
      <c r="B736" s="241" t="s">
        <v>2579</v>
      </c>
      <c r="C736" s="239">
        <v>1200</v>
      </c>
      <c r="D736" s="239">
        <v>1144</v>
      </c>
      <c r="E736" s="240">
        <f t="shared" si="3"/>
        <v>0.953333333333333</v>
      </c>
    </row>
    <row r="737" s="84" customFormat="1" customHeight="1" spans="1:5">
      <c r="A737" s="106">
        <v>2101201</v>
      </c>
      <c r="B737" s="106" t="s">
        <v>2580</v>
      </c>
      <c r="C737" s="239">
        <v>0</v>
      </c>
      <c r="D737" s="239"/>
      <c r="E737" s="240"/>
    </row>
    <row r="738" s="84" customFormat="1" customHeight="1" spans="1:5">
      <c r="A738" s="106">
        <v>2101202</v>
      </c>
      <c r="B738" s="106" t="s">
        <v>2581</v>
      </c>
      <c r="C738" s="239">
        <v>1200</v>
      </c>
      <c r="D738" s="239">
        <v>1144</v>
      </c>
      <c r="E738" s="240">
        <f t="shared" si="3"/>
        <v>0.953333333333333</v>
      </c>
    </row>
    <row r="739" s="84" customFormat="1" customHeight="1" spans="1:5">
      <c r="A739" s="106">
        <v>2101299</v>
      </c>
      <c r="B739" s="106" t="s">
        <v>2582</v>
      </c>
      <c r="C739" s="239">
        <v>0</v>
      </c>
      <c r="D739" s="239"/>
      <c r="E739" s="240"/>
    </row>
    <row r="740" s="84" customFormat="1" customHeight="1" spans="1:5">
      <c r="A740" s="106">
        <v>21013</v>
      </c>
      <c r="B740" s="241" t="s">
        <v>2583</v>
      </c>
      <c r="C740" s="239">
        <v>900</v>
      </c>
      <c r="D740" s="239">
        <v>897</v>
      </c>
      <c r="E740" s="240">
        <f t="shared" si="3"/>
        <v>0.996666666666667</v>
      </c>
    </row>
    <row r="741" s="84" customFormat="1" customHeight="1" spans="1:5">
      <c r="A741" s="106">
        <v>2101301</v>
      </c>
      <c r="B741" s="106" t="s">
        <v>2584</v>
      </c>
      <c r="C741" s="239">
        <v>900</v>
      </c>
      <c r="D741" s="239">
        <v>893</v>
      </c>
      <c r="E741" s="240">
        <f t="shared" si="3"/>
        <v>0.992222222222222</v>
      </c>
    </row>
    <row r="742" s="84" customFormat="1" customHeight="1" spans="1:5">
      <c r="A742" s="106">
        <v>2101302</v>
      </c>
      <c r="B742" s="106" t="s">
        <v>2585</v>
      </c>
      <c r="C742" s="239"/>
      <c r="D742" s="239"/>
      <c r="E742" s="240"/>
    </row>
    <row r="743" s="84" customFormat="1" customHeight="1" spans="1:5">
      <c r="A743" s="106">
        <v>2101399</v>
      </c>
      <c r="B743" s="106" t="s">
        <v>2586</v>
      </c>
      <c r="C743" s="239">
        <v>0</v>
      </c>
      <c r="D743" s="239">
        <v>4</v>
      </c>
      <c r="E743" s="240"/>
    </row>
    <row r="744" s="84" customFormat="1" customHeight="1" spans="1:5">
      <c r="A744" s="106">
        <v>21014</v>
      </c>
      <c r="B744" s="241" t="s">
        <v>2587</v>
      </c>
      <c r="C744" s="239">
        <v>65</v>
      </c>
      <c r="D744" s="239">
        <v>73</v>
      </c>
      <c r="E744" s="240">
        <f t="shared" si="3"/>
        <v>1.12307692307692</v>
      </c>
    </row>
    <row r="745" s="84" customFormat="1" customHeight="1" spans="1:5">
      <c r="A745" s="106">
        <v>2101401</v>
      </c>
      <c r="B745" s="106" t="s">
        <v>2588</v>
      </c>
      <c r="C745" s="239">
        <v>65</v>
      </c>
      <c r="D745" s="239">
        <v>73</v>
      </c>
      <c r="E745" s="240">
        <f t="shared" si="3"/>
        <v>1.12307692307692</v>
      </c>
    </row>
    <row r="746" s="84" customFormat="1" customHeight="1" spans="1:5">
      <c r="A746" s="106">
        <v>2101499</v>
      </c>
      <c r="B746" s="106" t="s">
        <v>2589</v>
      </c>
      <c r="C746" s="239">
        <v>0</v>
      </c>
      <c r="D746" s="239"/>
      <c r="E746" s="240"/>
    </row>
    <row r="747" s="84" customFormat="1" customHeight="1" spans="1:5">
      <c r="A747" s="106">
        <v>21015</v>
      </c>
      <c r="B747" s="241" t="s">
        <v>2590</v>
      </c>
      <c r="C747" s="239">
        <v>653.415756</v>
      </c>
      <c r="D747" s="239">
        <v>734</v>
      </c>
      <c r="E747" s="240">
        <f t="shared" si="3"/>
        <v>1.12332767194552</v>
      </c>
    </row>
    <row r="748" s="84" customFormat="1" customHeight="1" spans="1:5">
      <c r="A748" s="106">
        <v>2101501</v>
      </c>
      <c r="B748" s="106" t="s">
        <v>2063</v>
      </c>
      <c r="C748" s="239">
        <v>494.715756</v>
      </c>
      <c r="D748" s="239">
        <v>563</v>
      </c>
      <c r="E748" s="240">
        <f t="shared" si="3"/>
        <v>1.13802722709321</v>
      </c>
    </row>
    <row r="749" s="84" customFormat="1" customHeight="1" spans="1:5">
      <c r="A749" s="106">
        <v>2101502</v>
      </c>
      <c r="B749" s="106" t="s">
        <v>2064</v>
      </c>
      <c r="C749" s="239">
        <v>0</v>
      </c>
      <c r="D749" s="239">
        <v>14</v>
      </c>
      <c r="E749" s="240"/>
    </row>
    <row r="750" s="84" customFormat="1" customHeight="1" spans="1:5">
      <c r="A750" s="106">
        <v>2101503</v>
      </c>
      <c r="B750" s="106" t="s">
        <v>2065</v>
      </c>
      <c r="C750" s="239">
        <v>0</v>
      </c>
      <c r="D750" s="239"/>
      <c r="E750" s="240"/>
    </row>
    <row r="751" s="84" customFormat="1" customHeight="1" spans="1:5">
      <c r="A751" s="106">
        <v>2101504</v>
      </c>
      <c r="B751" s="106" t="s">
        <v>2103</v>
      </c>
      <c r="C751" s="239">
        <v>15</v>
      </c>
      <c r="D751" s="239"/>
      <c r="E751" s="240">
        <f t="shared" si="3"/>
        <v>0</v>
      </c>
    </row>
    <row r="752" s="84" customFormat="1" customHeight="1" spans="1:5">
      <c r="A752" s="106">
        <v>2101505</v>
      </c>
      <c r="B752" s="106" t="s">
        <v>2591</v>
      </c>
      <c r="C752" s="239">
        <v>10</v>
      </c>
      <c r="D752" s="239">
        <v>3</v>
      </c>
      <c r="E752" s="240">
        <f t="shared" si="3"/>
        <v>0.3</v>
      </c>
    </row>
    <row r="753" s="84" customFormat="1" customHeight="1" spans="1:5">
      <c r="A753" s="106">
        <v>2101506</v>
      </c>
      <c r="B753" s="106" t="s">
        <v>2592</v>
      </c>
      <c r="C753" s="239">
        <v>2</v>
      </c>
      <c r="D753" s="239">
        <v>16</v>
      </c>
      <c r="E753" s="240">
        <f t="shared" si="3"/>
        <v>8</v>
      </c>
    </row>
    <row r="754" s="84" customFormat="1" customHeight="1" spans="1:5">
      <c r="A754" s="106">
        <v>2101550</v>
      </c>
      <c r="B754" s="106" t="s">
        <v>2072</v>
      </c>
      <c r="C754" s="239">
        <v>0</v>
      </c>
      <c r="D754" s="239"/>
      <c r="E754" s="240"/>
    </row>
    <row r="755" s="84" customFormat="1" customHeight="1" spans="1:5">
      <c r="A755" s="106">
        <v>2101599</v>
      </c>
      <c r="B755" s="106" t="s">
        <v>2593</v>
      </c>
      <c r="C755" s="239">
        <v>131.7</v>
      </c>
      <c r="D755" s="239">
        <v>138</v>
      </c>
      <c r="E755" s="240">
        <f t="shared" si="3"/>
        <v>1.04783599088838</v>
      </c>
    </row>
    <row r="756" s="84" customFormat="1" customHeight="1" spans="1:5">
      <c r="A756" s="106">
        <v>21016</v>
      </c>
      <c r="B756" s="241" t="s">
        <v>2594</v>
      </c>
      <c r="C756" s="239">
        <v>0</v>
      </c>
      <c r="D756" s="239">
        <v>0</v>
      </c>
      <c r="E756" s="240"/>
    </row>
    <row r="757" s="84" customFormat="1" customHeight="1" spans="1:5">
      <c r="A757" s="106">
        <v>2101601</v>
      </c>
      <c r="B757" s="106" t="s">
        <v>2595</v>
      </c>
      <c r="C757" s="239">
        <v>0</v>
      </c>
      <c r="D757" s="239"/>
      <c r="E757" s="240"/>
    </row>
    <row r="758" s="84" customFormat="1" customHeight="1" spans="1:5">
      <c r="A758" s="106">
        <v>21017</v>
      </c>
      <c r="B758" s="241" t="s">
        <v>2596</v>
      </c>
      <c r="C758" s="239"/>
      <c r="D758" s="239">
        <v>64</v>
      </c>
      <c r="E758" s="240"/>
    </row>
    <row r="759" s="84" customFormat="1" customHeight="1" spans="1:5">
      <c r="A759" s="106">
        <v>2101701</v>
      </c>
      <c r="B759" s="106" t="s">
        <v>2063</v>
      </c>
      <c r="C759" s="239"/>
      <c r="D759" s="239"/>
      <c r="E759" s="240"/>
    </row>
    <row r="760" s="84" customFormat="1" customHeight="1" spans="1:5">
      <c r="A760" s="106">
        <v>2101702</v>
      </c>
      <c r="B760" s="106" t="s">
        <v>2064</v>
      </c>
      <c r="C760" s="239"/>
      <c r="D760" s="239"/>
      <c r="E760" s="240"/>
    </row>
    <row r="761" s="84" customFormat="1" customHeight="1" spans="1:5">
      <c r="A761" s="106">
        <v>2101703</v>
      </c>
      <c r="B761" s="106" t="s">
        <v>2065</v>
      </c>
      <c r="C761" s="239"/>
      <c r="D761" s="239"/>
      <c r="E761" s="240"/>
    </row>
    <row r="762" s="84" customFormat="1" customHeight="1" spans="1:5">
      <c r="A762" s="106">
        <v>2101704</v>
      </c>
      <c r="B762" s="106" t="s">
        <v>2597</v>
      </c>
      <c r="C762" s="239"/>
      <c r="D762" s="239">
        <v>64</v>
      </c>
      <c r="E762" s="240"/>
    </row>
    <row r="763" s="84" customFormat="1" customHeight="1" spans="1:5">
      <c r="A763" s="106">
        <v>2101799</v>
      </c>
      <c r="B763" s="106" t="s">
        <v>2598</v>
      </c>
      <c r="C763" s="239"/>
      <c r="D763" s="239"/>
      <c r="E763" s="240"/>
    </row>
    <row r="764" s="84" customFormat="1" customHeight="1" spans="1:5">
      <c r="A764" s="106">
        <v>21018</v>
      </c>
      <c r="B764" s="241" t="s">
        <v>2599</v>
      </c>
      <c r="C764" s="239"/>
      <c r="D764" s="239">
        <v>8</v>
      </c>
      <c r="E764" s="240"/>
    </row>
    <row r="765" s="84" customFormat="1" customHeight="1" spans="1:5">
      <c r="A765" s="106">
        <v>2101801</v>
      </c>
      <c r="B765" s="106" t="s">
        <v>2063</v>
      </c>
      <c r="C765" s="239"/>
      <c r="D765" s="239">
        <v>8</v>
      </c>
      <c r="E765" s="240"/>
    </row>
    <row r="766" s="84" customFormat="1" customHeight="1" spans="1:5">
      <c r="A766" s="106">
        <v>2101802</v>
      </c>
      <c r="B766" s="106" t="s">
        <v>2064</v>
      </c>
      <c r="C766" s="239"/>
      <c r="D766" s="239"/>
      <c r="E766" s="240"/>
    </row>
    <row r="767" s="84" customFormat="1" customHeight="1" spans="1:5">
      <c r="A767" s="106">
        <v>2101803</v>
      </c>
      <c r="B767" s="106" t="s">
        <v>2065</v>
      </c>
      <c r="C767" s="239"/>
      <c r="D767" s="239"/>
      <c r="E767" s="240"/>
    </row>
    <row r="768" s="84" customFormat="1" customHeight="1" spans="1:5">
      <c r="A768" s="106">
        <v>2101899</v>
      </c>
      <c r="B768" s="106" t="s">
        <v>2600</v>
      </c>
      <c r="C768" s="239"/>
      <c r="D768" s="239"/>
      <c r="E768" s="240"/>
    </row>
    <row r="769" s="84" customFormat="1" customHeight="1" spans="1:5">
      <c r="A769" s="106">
        <v>21099</v>
      </c>
      <c r="B769" s="241" t="s">
        <v>2601</v>
      </c>
      <c r="C769" s="239">
        <v>0</v>
      </c>
      <c r="D769" s="239">
        <v>2077</v>
      </c>
      <c r="E769" s="240"/>
    </row>
    <row r="770" s="84" customFormat="1" customHeight="1" spans="1:5">
      <c r="A770" s="106">
        <v>2109999</v>
      </c>
      <c r="B770" s="106" t="s">
        <v>2602</v>
      </c>
      <c r="C770" s="239">
        <v>0</v>
      </c>
      <c r="D770" s="239">
        <v>2077</v>
      </c>
      <c r="E770" s="240"/>
    </row>
    <row r="771" s="84" customFormat="1" customHeight="1" spans="1:5">
      <c r="A771" s="106">
        <v>211</v>
      </c>
      <c r="B771" s="241" t="s">
        <v>1372</v>
      </c>
      <c r="C771" s="239">
        <v>9476.1027</v>
      </c>
      <c r="D771" s="239">
        <v>8463</v>
      </c>
      <c r="E771" s="240">
        <f t="shared" si="3"/>
        <v>0.893088674524391</v>
      </c>
    </row>
    <row r="772" s="84" customFormat="1" customHeight="1" spans="1:5">
      <c r="A772" s="106">
        <v>21101</v>
      </c>
      <c r="B772" s="241" t="s">
        <v>2603</v>
      </c>
      <c r="C772" s="239">
        <v>1494.7304</v>
      </c>
      <c r="D772" s="239">
        <v>1353</v>
      </c>
      <c r="E772" s="240">
        <f t="shared" si="3"/>
        <v>0.905179957536155</v>
      </c>
    </row>
    <row r="773" s="84" customFormat="1" customHeight="1" spans="1:5">
      <c r="A773" s="106">
        <v>2110101</v>
      </c>
      <c r="B773" s="106" t="s">
        <v>2063</v>
      </c>
      <c r="C773" s="239">
        <v>1294.7304</v>
      </c>
      <c r="D773" s="239">
        <v>1285</v>
      </c>
      <c r="E773" s="240">
        <f t="shared" si="3"/>
        <v>0.992484613012871</v>
      </c>
    </row>
    <row r="774" s="84" customFormat="1" customHeight="1" spans="1:5">
      <c r="A774" s="106">
        <v>2110102</v>
      </c>
      <c r="B774" s="106" t="s">
        <v>2064</v>
      </c>
      <c r="C774" s="239">
        <v>0</v>
      </c>
      <c r="D774" s="239">
        <v>55</v>
      </c>
      <c r="E774" s="240"/>
    </row>
    <row r="775" s="84" customFormat="1" customHeight="1" spans="1:5">
      <c r="A775" s="106">
        <v>2110103</v>
      </c>
      <c r="B775" s="106" t="s">
        <v>2065</v>
      </c>
      <c r="C775" s="239">
        <v>0</v>
      </c>
      <c r="D775" s="239"/>
      <c r="E775" s="240"/>
    </row>
    <row r="776" s="84" customFormat="1" customHeight="1" spans="1:5">
      <c r="A776" s="106">
        <v>2110104</v>
      </c>
      <c r="B776" s="106" t="s">
        <v>2604</v>
      </c>
      <c r="C776" s="239">
        <v>0</v>
      </c>
      <c r="D776" s="239">
        <v>5</v>
      </c>
      <c r="E776" s="240"/>
    </row>
    <row r="777" s="84" customFormat="1" customHeight="1" spans="1:5">
      <c r="A777" s="106">
        <v>2110105</v>
      </c>
      <c r="B777" s="106" t="s">
        <v>2605</v>
      </c>
      <c r="C777" s="239">
        <v>0</v>
      </c>
      <c r="D777" s="239">
        <v>5</v>
      </c>
      <c r="E777" s="240"/>
    </row>
    <row r="778" s="84" customFormat="1" customHeight="1" spans="1:5">
      <c r="A778" s="106">
        <v>2110106</v>
      </c>
      <c r="B778" s="106" t="s">
        <v>2606</v>
      </c>
      <c r="C778" s="239">
        <v>0</v>
      </c>
      <c r="D778" s="239"/>
      <c r="E778" s="240"/>
    </row>
    <row r="779" s="84" customFormat="1" customHeight="1" spans="1:5">
      <c r="A779" s="106">
        <v>2110107</v>
      </c>
      <c r="B779" s="106" t="s">
        <v>2607</v>
      </c>
      <c r="C779" s="239">
        <v>0</v>
      </c>
      <c r="D779" s="239"/>
      <c r="E779" s="240"/>
    </row>
    <row r="780" s="84" customFormat="1" customHeight="1" spans="1:5">
      <c r="A780" s="106">
        <v>2110108</v>
      </c>
      <c r="B780" s="106" t="s">
        <v>2608</v>
      </c>
      <c r="C780" s="239">
        <v>0</v>
      </c>
      <c r="D780" s="239"/>
      <c r="E780" s="240"/>
    </row>
    <row r="781" s="84" customFormat="1" customHeight="1" spans="1:5">
      <c r="A781" s="106">
        <v>2110199</v>
      </c>
      <c r="B781" s="106" t="s">
        <v>2609</v>
      </c>
      <c r="C781" s="239">
        <v>200</v>
      </c>
      <c r="D781" s="239">
        <v>3</v>
      </c>
      <c r="E781" s="240">
        <f>D781/C781</f>
        <v>0.015</v>
      </c>
    </row>
    <row r="782" s="84" customFormat="1" customHeight="1" spans="1:5">
      <c r="A782" s="106">
        <v>21102</v>
      </c>
      <c r="B782" s="241" t="s">
        <v>2610</v>
      </c>
      <c r="C782" s="239">
        <v>28.5</v>
      </c>
      <c r="D782" s="239">
        <v>25</v>
      </c>
      <c r="E782" s="240">
        <f>D782/C782</f>
        <v>0.87719298245614</v>
      </c>
    </row>
    <row r="783" s="84" customFormat="1" customHeight="1" spans="1:5">
      <c r="A783" s="106">
        <v>2110203</v>
      </c>
      <c r="B783" s="106" t="s">
        <v>2611</v>
      </c>
      <c r="C783" s="239">
        <v>0</v>
      </c>
      <c r="D783" s="239"/>
      <c r="E783" s="240"/>
    </row>
    <row r="784" s="84" customFormat="1" customHeight="1" spans="1:5">
      <c r="A784" s="106">
        <v>2110204</v>
      </c>
      <c r="B784" s="106" t="s">
        <v>2612</v>
      </c>
      <c r="C784" s="239">
        <v>0</v>
      </c>
      <c r="D784" s="239"/>
      <c r="E784" s="240"/>
    </row>
    <row r="785" s="84" customFormat="1" customHeight="1" spans="1:5">
      <c r="A785" s="106">
        <v>2110299</v>
      </c>
      <c r="B785" s="106" t="s">
        <v>2613</v>
      </c>
      <c r="C785" s="239">
        <v>28.5</v>
      </c>
      <c r="D785" s="239">
        <v>25</v>
      </c>
      <c r="E785" s="240">
        <f>D785/C785</f>
        <v>0.87719298245614</v>
      </c>
    </row>
    <row r="786" s="84" customFormat="1" customHeight="1" spans="1:5">
      <c r="A786" s="106">
        <v>21103</v>
      </c>
      <c r="B786" s="241" t="s">
        <v>2614</v>
      </c>
      <c r="C786" s="239">
        <v>97.8</v>
      </c>
      <c r="D786" s="239">
        <v>1951</v>
      </c>
      <c r="E786" s="240">
        <f>D786/C786</f>
        <v>19.9488752556237</v>
      </c>
    </row>
    <row r="787" s="84" customFormat="1" customHeight="1" spans="1:5">
      <c r="A787" s="106">
        <v>2110301</v>
      </c>
      <c r="B787" s="106" t="s">
        <v>2615</v>
      </c>
      <c r="C787" s="239">
        <v>0</v>
      </c>
      <c r="D787" s="239">
        <v>100</v>
      </c>
      <c r="E787" s="240"/>
    </row>
    <row r="788" s="84" customFormat="1" customHeight="1" spans="1:5">
      <c r="A788" s="106">
        <v>2110302</v>
      </c>
      <c r="B788" s="106" t="s">
        <v>2616</v>
      </c>
      <c r="C788" s="239">
        <v>62</v>
      </c>
      <c r="D788" s="239">
        <v>1584</v>
      </c>
      <c r="E788" s="240">
        <f>D788/C788</f>
        <v>25.5483870967742</v>
      </c>
    </row>
    <row r="789" s="84" customFormat="1" customHeight="1" spans="1:5">
      <c r="A789" s="106">
        <v>2110303</v>
      </c>
      <c r="B789" s="106" t="s">
        <v>2617</v>
      </c>
      <c r="C789" s="239">
        <v>0</v>
      </c>
      <c r="D789" s="239"/>
      <c r="E789" s="240"/>
    </row>
    <row r="790" s="84" customFormat="1" customHeight="1" spans="1:5">
      <c r="A790" s="106">
        <v>2110304</v>
      </c>
      <c r="B790" s="106" t="s">
        <v>2618</v>
      </c>
      <c r="C790" s="239">
        <v>0</v>
      </c>
      <c r="D790" s="239">
        <v>71</v>
      </c>
      <c r="E790" s="240"/>
    </row>
    <row r="791" s="84" customFormat="1" customHeight="1" spans="1:5">
      <c r="A791" s="106">
        <v>2110305</v>
      </c>
      <c r="B791" s="106" t="s">
        <v>2619</v>
      </c>
      <c r="C791" s="239">
        <v>0</v>
      </c>
      <c r="D791" s="239"/>
      <c r="E791" s="240"/>
    </row>
    <row r="792" s="84" customFormat="1" customHeight="1" spans="1:5">
      <c r="A792" s="106">
        <v>2110306</v>
      </c>
      <c r="B792" s="106" t="s">
        <v>2620</v>
      </c>
      <c r="C792" s="239">
        <v>0</v>
      </c>
      <c r="D792" s="239"/>
      <c r="E792" s="240"/>
    </row>
    <row r="793" s="84" customFormat="1" customHeight="1" spans="1:5">
      <c r="A793" s="106">
        <v>2110307</v>
      </c>
      <c r="B793" s="106" t="s">
        <v>2621</v>
      </c>
      <c r="C793" s="239">
        <v>0</v>
      </c>
      <c r="D793" s="239">
        <v>126</v>
      </c>
      <c r="E793" s="240"/>
    </row>
    <row r="794" s="84" customFormat="1" customHeight="1" spans="1:5">
      <c r="A794" s="106">
        <v>2110399</v>
      </c>
      <c r="B794" s="106" t="s">
        <v>2622</v>
      </c>
      <c r="C794" s="239">
        <v>35.8</v>
      </c>
      <c r="D794" s="239">
        <v>70</v>
      </c>
      <c r="E794" s="240">
        <f>D794/C794</f>
        <v>1.95530726256983</v>
      </c>
    </row>
    <row r="795" s="84" customFormat="1" customHeight="1" spans="1:5">
      <c r="A795" s="106">
        <v>21104</v>
      </c>
      <c r="B795" s="241" t="s">
        <v>2623</v>
      </c>
      <c r="C795" s="239">
        <v>7754.3923</v>
      </c>
      <c r="D795" s="239">
        <v>3338</v>
      </c>
      <c r="E795" s="240">
        <f>D795/C795</f>
        <v>0.430465711671564</v>
      </c>
    </row>
    <row r="796" s="84" customFormat="1" customHeight="1" spans="1:5">
      <c r="A796" s="106">
        <v>2110401</v>
      </c>
      <c r="B796" s="106" t="s">
        <v>2624</v>
      </c>
      <c r="C796" s="239">
        <v>525</v>
      </c>
      <c r="D796" s="239">
        <v>1100</v>
      </c>
      <c r="E796" s="240">
        <f>D796/C796</f>
        <v>2.0952380952381</v>
      </c>
    </row>
    <row r="797" s="84" customFormat="1" customHeight="1" spans="1:5">
      <c r="A797" s="106">
        <v>2110402</v>
      </c>
      <c r="B797" s="106" t="s">
        <v>2625</v>
      </c>
      <c r="C797" s="239">
        <v>641.78</v>
      </c>
      <c r="D797" s="239">
        <v>596</v>
      </c>
      <c r="E797" s="240">
        <f>D797/C797</f>
        <v>0.928667144504347</v>
      </c>
    </row>
    <row r="798" s="84" customFormat="1" customHeight="1" spans="1:5">
      <c r="A798" s="106">
        <v>2110404</v>
      </c>
      <c r="B798" s="106" t="s">
        <v>2626</v>
      </c>
      <c r="C798" s="239">
        <v>0</v>
      </c>
      <c r="D798" s="239"/>
      <c r="E798" s="240"/>
    </row>
    <row r="799" s="84" customFormat="1" customHeight="1" spans="1:5">
      <c r="A799" s="106">
        <v>2110405</v>
      </c>
      <c r="B799" s="106" t="s">
        <v>2627</v>
      </c>
      <c r="C799" s="239"/>
      <c r="D799" s="239"/>
      <c r="E799" s="240"/>
    </row>
    <row r="800" s="84" customFormat="1" customHeight="1" spans="1:5">
      <c r="A800" s="106">
        <v>2110406</v>
      </c>
      <c r="B800" s="106" t="s">
        <v>2628</v>
      </c>
      <c r="C800" s="239"/>
      <c r="D800" s="239"/>
      <c r="E800" s="240"/>
    </row>
    <row r="801" s="84" customFormat="1" customHeight="1" spans="1:5">
      <c r="A801" s="106">
        <v>2110499</v>
      </c>
      <c r="B801" s="106" t="s">
        <v>2629</v>
      </c>
      <c r="C801" s="239">
        <v>6587.6123</v>
      </c>
      <c r="D801" s="239">
        <v>1642</v>
      </c>
      <c r="E801" s="240">
        <f>D801/C801</f>
        <v>0.249255712877942</v>
      </c>
    </row>
    <row r="802" s="84" customFormat="1" customHeight="1" spans="1:5">
      <c r="A802" s="106">
        <v>21105</v>
      </c>
      <c r="B802" s="241" t="s">
        <v>2630</v>
      </c>
      <c r="C802" s="239">
        <v>0</v>
      </c>
      <c r="D802" s="239">
        <v>1</v>
      </c>
      <c r="E802" s="240"/>
    </row>
    <row r="803" s="84" customFormat="1" customHeight="1" spans="1:5">
      <c r="A803" s="106">
        <v>2110501</v>
      </c>
      <c r="B803" s="106" t="s">
        <v>2631</v>
      </c>
      <c r="C803" s="239">
        <v>0</v>
      </c>
      <c r="D803" s="239">
        <v>1</v>
      </c>
      <c r="E803" s="240"/>
    </row>
    <row r="804" s="84" customFormat="1" customHeight="1" spans="1:5">
      <c r="A804" s="106">
        <v>2110502</v>
      </c>
      <c r="B804" s="106" t="s">
        <v>2632</v>
      </c>
      <c r="C804" s="239">
        <v>0</v>
      </c>
      <c r="D804" s="239"/>
      <c r="E804" s="240"/>
    </row>
    <row r="805" s="84" customFormat="1" customHeight="1" spans="1:5">
      <c r="A805" s="106">
        <v>2110503</v>
      </c>
      <c r="B805" s="106" t="s">
        <v>2633</v>
      </c>
      <c r="C805" s="239">
        <v>0</v>
      </c>
      <c r="D805" s="239"/>
      <c r="E805" s="240"/>
    </row>
    <row r="806" s="84" customFormat="1" customHeight="1" spans="1:5">
      <c r="A806" s="106">
        <v>2110506</v>
      </c>
      <c r="B806" s="106" t="s">
        <v>2634</v>
      </c>
      <c r="C806" s="239">
        <v>0</v>
      </c>
      <c r="D806" s="239"/>
      <c r="E806" s="240"/>
    </row>
    <row r="807" s="84" customFormat="1" customHeight="1" spans="1:5">
      <c r="A807" s="106">
        <v>2110507</v>
      </c>
      <c r="B807" s="106" t="s">
        <v>2635</v>
      </c>
      <c r="C807" s="239">
        <v>0</v>
      </c>
      <c r="D807" s="239"/>
      <c r="E807" s="240"/>
    </row>
    <row r="808" s="84" customFormat="1" customHeight="1" spans="1:5">
      <c r="A808" s="106">
        <v>2110599</v>
      </c>
      <c r="B808" s="106" t="s">
        <v>2636</v>
      </c>
      <c r="C808" s="239">
        <v>0</v>
      </c>
      <c r="D808" s="239"/>
      <c r="E808" s="240"/>
    </row>
    <row r="809" s="84" customFormat="1" customHeight="1" spans="1:5">
      <c r="A809" s="106">
        <v>21107</v>
      </c>
      <c r="B809" s="241" t="s">
        <v>2637</v>
      </c>
      <c r="C809" s="239">
        <v>0</v>
      </c>
      <c r="D809" s="239">
        <v>0</v>
      </c>
      <c r="E809" s="240"/>
    </row>
    <row r="810" s="84" customFormat="1" customHeight="1" spans="1:5">
      <c r="A810" s="106">
        <v>2110704</v>
      </c>
      <c r="B810" s="106" t="s">
        <v>2638</v>
      </c>
      <c r="C810" s="239">
        <v>0</v>
      </c>
      <c r="D810" s="239"/>
      <c r="E810" s="240"/>
    </row>
    <row r="811" s="84" customFormat="1" customHeight="1" spans="1:5">
      <c r="A811" s="106">
        <v>2110799</v>
      </c>
      <c r="B811" s="106" t="s">
        <v>2639</v>
      </c>
      <c r="C811" s="239">
        <v>0</v>
      </c>
      <c r="D811" s="239"/>
      <c r="E811" s="240"/>
    </row>
    <row r="812" s="84" customFormat="1" customHeight="1" spans="1:5">
      <c r="A812" s="106">
        <v>21108</v>
      </c>
      <c r="B812" s="241" t="s">
        <v>2640</v>
      </c>
      <c r="C812" s="239">
        <v>0</v>
      </c>
      <c r="D812" s="239">
        <v>0</v>
      </c>
      <c r="E812" s="240"/>
    </row>
    <row r="813" s="84" customFormat="1" customHeight="1" spans="1:5">
      <c r="A813" s="106">
        <v>2110804</v>
      </c>
      <c r="B813" s="106" t="s">
        <v>2641</v>
      </c>
      <c r="C813" s="239">
        <v>0</v>
      </c>
      <c r="D813" s="239"/>
      <c r="E813" s="240"/>
    </row>
    <row r="814" s="84" customFormat="1" customHeight="1" spans="1:5">
      <c r="A814" s="106">
        <v>2110899</v>
      </c>
      <c r="B814" s="106" t="s">
        <v>2642</v>
      </c>
      <c r="C814" s="239">
        <v>0</v>
      </c>
      <c r="D814" s="239"/>
      <c r="E814" s="240"/>
    </row>
    <row r="815" s="84" customFormat="1" customHeight="1" spans="1:5">
      <c r="A815" s="106">
        <v>21109</v>
      </c>
      <c r="B815" s="241" t="s">
        <v>2643</v>
      </c>
      <c r="C815" s="239">
        <v>0</v>
      </c>
      <c r="D815" s="239">
        <v>0</v>
      </c>
      <c r="E815" s="240"/>
    </row>
    <row r="816" s="84" customFormat="1" customHeight="1" spans="1:5">
      <c r="A816" s="106">
        <v>2110901</v>
      </c>
      <c r="B816" s="106" t="s">
        <v>2644</v>
      </c>
      <c r="C816" s="239">
        <v>0</v>
      </c>
      <c r="D816" s="239"/>
      <c r="E816" s="240"/>
    </row>
    <row r="817" s="84" customFormat="1" customHeight="1" spans="1:5">
      <c r="A817" s="106">
        <v>21110</v>
      </c>
      <c r="B817" s="241" t="s">
        <v>2645</v>
      </c>
      <c r="C817" s="239">
        <v>0</v>
      </c>
      <c r="D817" s="239">
        <v>7</v>
      </c>
      <c r="E817" s="240"/>
    </row>
    <row r="818" s="84" customFormat="1" customHeight="1" spans="1:5">
      <c r="A818" s="106">
        <v>2111001</v>
      </c>
      <c r="B818" s="106" t="s">
        <v>2646</v>
      </c>
      <c r="C818" s="239">
        <v>0</v>
      </c>
      <c r="D818" s="239">
        <v>7</v>
      </c>
      <c r="E818" s="240"/>
    </row>
    <row r="819" s="84" customFormat="1" customHeight="1" spans="1:5">
      <c r="A819" s="106">
        <v>21111</v>
      </c>
      <c r="B819" s="241" t="s">
        <v>2647</v>
      </c>
      <c r="C819" s="239">
        <v>100.68</v>
      </c>
      <c r="D819" s="239">
        <v>383</v>
      </c>
      <c r="E819" s="240">
        <f>D819/C819</f>
        <v>3.8041319030592</v>
      </c>
    </row>
    <row r="820" s="84" customFormat="1" customHeight="1" spans="1:5">
      <c r="A820" s="106">
        <v>2111101</v>
      </c>
      <c r="B820" s="106" t="s">
        <v>2648</v>
      </c>
      <c r="C820" s="239">
        <v>0</v>
      </c>
      <c r="D820" s="239"/>
      <c r="E820" s="240"/>
    </row>
    <row r="821" s="84" customFormat="1" customHeight="1" spans="1:5">
      <c r="A821" s="106">
        <v>2111102</v>
      </c>
      <c r="B821" s="106" t="s">
        <v>2649</v>
      </c>
      <c r="C821" s="239">
        <v>0</v>
      </c>
      <c r="D821" s="239"/>
      <c r="E821" s="240"/>
    </row>
    <row r="822" s="84" customFormat="1" customHeight="1" spans="1:5">
      <c r="A822" s="106">
        <v>2111103</v>
      </c>
      <c r="B822" s="106" t="s">
        <v>2650</v>
      </c>
      <c r="C822" s="239">
        <v>0</v>
      </c>
      <c r="D822" s="239"/>
      <c r="E822" s="240"/>
    </row>
    <row r="823" s="84" customFormat="1" customHeight="1" spans="1:5">
      <c r="A823" s="106">
        <v>2111104</v>
      </c>
      <c r="B823" s="106" t="s">
        <v>2651</v>
      </c>
      <c r="C823" s="239">
        <v>0</v>
      </c>
      <c r="D823" s="239"/>
      <c r="E823" s="240"/>
    </row>
    <row r="824" s="84" customFormat="1" customHeight="1" spans="1:5">
      <c r="A824" s="106">
        <v>2111199</v>
      </c>
      <c r="B824" s="106" t="s">
        <v>2652</v>
      </c>
      <c r="C824" s="239">
        <v>100.68</v>
      </c>
      <c r="D824" s="239">
        <v>383</v>
      </c>
      <c r="E824" s="240">
        <f>D824/C824</f>
        <v>3.8041319030592</v>
      </c>
    </row>
    <row r="825" s="84" customFormat="1" customHeight="1" spans="1:5">
      <c r="A825" s="106">
        <v>21112</v>
      </c>
      <c r="B825" s="241" t="s">
        <v>2653</v>
      </c>
      <c r="C825" s="239">
        <v>0</v>
      </c>
      <c r="D825" s="239">
        <v>0</v>
      </c>
      <c r="E825" s="240"/>
    </row>
    <row r="826" s="84" customFormat="1" customHeight="1" spans="1:5">
      <c r="A826" s="106">
        <v>2111201</v>
      </c>
      <c r="B826" s="106" t="s">
        <v>2654</v>
      </c>
      <c r="C826" s="239">
        <v>0</v>
      </c>
      <c r="D826" s="239"/>
      <c r="E826" s="240"/>
    </row>
    <row r="827" s="84" customFormat="1" customHeight="1" spans="1:5">
      <c r="A827" s="106">
        <v>21113</v>
      </c>
      <c r="B827" s="241" t="s">
        <v>2655</v>
      </c>
      <c r="C827" s="239">
        <v>0</v>
      </c>
      <c r="D827" s="239">
        <v>0</v>
      </c>
      <c r="E827" s="240"/>
    </row>
    <row r="828" s="84" customFormat="1" customHeight="1" spans="1:5">
      <c r="A828" s="106">
        <v>2111301</v>
      </c>
      <c r="B828" s="106" t="s">
        <v>2656</v>
      </c>
      <c r="C828" s="239">
        <v>0</v>
      </c>
      <c r="D828" s="239"/>
      <c r="E828" s="240"/>
    </row>
    <row r="829" s="84" customFormat="1" customHeight="1" spans="1:5">
      <c r="A829" s="106">
        <v>21114</v>
      </c>
      <c r="B829" s="241" t="s">
        <v>2657</v>
      </c>
      <c r="C829" s="239">
        <v>0</v>
      </c>
      <c r="D829" s="239">
        <v>6</v>
      </c>
      <c r="E829" s="240"/>
    </row>
    <row r="830" s="84" customFormat="1" customHeight="1" spans="1:5">
      <c r="A830" s="106">
        <v>2111401</v>
      </c>
      <c r="B830" s="106" t="s">
        <v>2063</v>
      </c>
      <c r="C830" s="239">
        <v>0</v>
      </c>
      <c r="D830" s="239"/>
      <c r="E830" s="240"/>
    </row>
    <row r="831" s="84" customFormat="1" customHeight="1" spans="1:5">
      <c r="A831" s="106">
        <v>2111402</v>
      </c>
      <c r="B831" s="106" t="s">
        <v>2064</v>
      </c>
      <c r="C831" s="239">
        <v>0</v>
      </c>
      <c r="D831" s="239"/>
      <c r="E831" s="240"/>
    </row>
    <row r="832" s="84" customFormat="1" customHeight="1" spans="1:5">
      <c r="A832" s="106">
        <v>2111403</v>
      </c>
      <c r="B832" s="106" t="s">
        <v>2065</v>
      </c>
      <c r="C832" s="239">
        <v>0</v>
      </c>
      <c r="D832" s="239"/>
      <c r="E832" s="240"/>
    </row>
    <row r="833" s="84" customFormat="1" customHeight="1" spans="1:5">
      <c r="A833" s="106">
        <v>2111406</v>
      </c>
      <c r="B833" s="106" t="s">
        <v>2658</v>
      </c>
      <c r="C833" s="239">
        <v>0</v>
      </c>
      <c r="D833" s="239">
        <v>1</v>
      </c>
      <c r="E833" s="240"/>
    </row>
    <row r="834" s="84" customFormat="1" customHeight="1" spans="1:5">
      <c r="A834" s="106">
        <v>2111407</v>
      </c>
      <c r="B834" s="106" t="s">
        <v>2659</v>
      </c>
      <c r="C834" s="239">
        <v>0</v>
      </c>
      <c r="D834" s="239"/>
      <c r="E834" s="240"/>
    </row>
    <row r="835" s="84" customFormat="1" customHeight="1" spans="1:5">
      <c r="A835" s="106">
        <v>2111408</v>
      </c>
      <c r="B835" s="106" t="s">
        <v>2660</v>
      </c>
      <c r="C835" s="239">
        <v>0</v>
      </c>
      <c r="D835" s="239">
        <v>5</v>
      </c>
      <c r="E835" s="240"/>
    </row>
    <row r="836" s="84" customFormat="1" customHeight="1" spans="1:5">
      <c r="A836" s="106">
        <v>2111411</v>
      </c>
      <c r="B836" s="106" t="s">
        <v>2103</v>
      </c>
      <c r="C836" s="239">
        <v>0</v>
      </c>
      <c r="D836" s="239"/>
      <c r="E836" s="240"/>
    </row>
    <row r="837" s="84" customFormat="1" customHeight="1" spans="1:5">
      <c r="A837" s="106">
        <v>2111413</v>
      </c>
      <c r="B837" s="106" t="s">
        <v>2661</v>
      </c>
      <c r="C837" s="239">
        <v>0</v>
      </c>
      <c r="D837" s="239"/>
      <c r="E837" s="240"/>
    </row>
    <row r="838" s="84" customFormat="1" customHeight="1" spans="1:5">
      <c r="A838" s="106">
        <v>2111450</v>
      </c>
      <c r="B838" s="106" t="s">
        <v>2072</v>
      </c>
      <c r="C838" s="239">
        <v>0</v>
      </c>
      <c r="D838" s="239"/>
      <c r="E838" s="240"/>
    </row>
    <row r="839" s="84" customFormat="1" customHeight="1" spans="1:5">
      <c r="A839" s="106">
        <v>2111499</v>
      </c>
      <c r="B839" s="106" t="s">
        <v>2662</v>
      </c>
      <c r="C839" s="239">
        <v>0</v>
      </c>
      <c r="D839" s="239"/>
      <c r="E839" s="240"/>
    </row>
    <row r="840" s="84" customFormat="1" customHeight="1" spans="1:5">
      <c r="A840" s="106">
        <v>21199</v>
      </c>
      <c r="B840" s="241" t="s">
        <v>2663</v>
      </c>
      <c r="C840" s="239">
        <v>0</v>
      </c>
      <c r="D840" s="239">
        <v>1399</v>
      </c>
      <c r="E840" s="240"/>
    </row>
    <row r="841" s="84" customFormat="1" customHeight="1" spans="1:5">
      <c r="A841" s="106">
        <v>2119999</v>
      </c>
      <c r="B841" s="106" t="s">
        <v>2664</v>
      </c>
      <c r="C841" s="239"/>
      <c r="D841" s="239">
        <v>1399</v>
      </c>
      <c r="E841" s="240"/>
    </row>
    <row r="842" s="84" customFormat="1" customHeight="1" spans="1:5">
      <c r="A842" s="106">
        <v>212</v>
      </c>
      <c r="B842" s="241" t="s">
        <v>1444</v>
      </c>
      <c r="C842" s="239">
        <v>5071.052428</v>
      </c>
      <c r="D842" s="239">
        <v>7861</v>
      </c>
      <c r="E842" s="240">
        <f t="shared" ref="E837:E900" si="4">D842/C842</f>
        <v>1.55017131288077</v>
      </c>
    </row>
    <row r="843" s="84" customFormat="1" customHeight="1" spans="1:5">
      <c r="A843" s="106">
        <v>21201</v>
      </c>
      <c r="B843" s="241" t="s">
        <v>2665</v>
      </c>
      <c r="C843" s="239">
        <v>3365.052428</v>
      </c>
      <c r="D843" s="239">
        <v>3035</v>
      </c>
      <c r="E843" s="240">
        <f t="shared" si="4"/>
        <v>0.901917597106752</v>
      </c>
    </row>
    <row r="844" s="84" customFormat="1" customHeight="1" spans="1:5">
      <c r="A844" s="106">
        <v>2120101</v>
      </c>
      <c r="B844" s="106" t="s">
        <v>2063</v>
      </c>
      <c r="C844" s="239">
        <v>2371.322852</v>
      </c>
      <c r="D844" s="239">
        <v>2422</v>
      </c>
      <c r="E844" s="240">
        <f t="shared" si="4"/>
        <v>1.02137083440884</v>
      </c>
    </row>
    <row r="845" s="84" customFormat="1" customHeight="1" spans="1:5">
      <c r="A845" s="106">
        <v>2120102</v>
      </c>
      <c r="B845" s="106" t="s">
        <v>2064</v>
      </c>
      <c r="C845" s="239">
        <v>396.397576</v>
      </c>
      <c r="D845" s="239">
        <v>202</v>
      </c>
      <c r="E845" s="240">
        <f t="shared" si="4"/>
        <v>0.509589392645529</v>
      </c>
    </row>
    <row r="846" s="84" customFormat="1" customHeight="1" spans="1:5">
      <c r="A846" s="106">
        <v>2120103</v>
      </c>
      <c r="B846" s="106" t="s">
        <v>2065</v>
      </c>
      <c r="C846" s="239">
        <v>0</v>
      </c>
      <c r="D846" s="239"/>
      <c r="E846" s="240"/>
    </row>
    <row r="847" s="84" customFormat="1" customHeight="1" spans="1:5">
      <c r="A847" s="106">
        <v>2120104</v>
      </c>
      <c r="B847" s="106" t="s">
        <v>2666</v>
      </c>
      <c r="C847" s="239">
        <v>53.3</v>
      </c>
      <c r="D847" s="239">
        <v>195</v>
      </c>
      <c r="E847" s="240">
        <f t="shared" si="4"/>
        <v>3.65853658536585</v>
      </c>
    </row>
    <row r="848" s="84" customFormat="1" customHeight="1" spans="1:5">
      <c r="A848" s="106">
        <v>2120105</v>
      </c>
      <c r="B848" s="106" t="s">
        <v>2667</v>
      </c>
      <c r="C848" s="239">
        <v>0</v>
      </c>
      <c r="D848" s="239"/>
      <c r="E848" s="240"/>
    </row>
    <row r="849" s="84" customFormat="1" customHeight="1" spans="1:5">
      <c r="A849" s="106">
        <v>2120106</v>
      </c>
      <c r="B849" s="106" t="s">
        <v>2668</v>
      </c>
      <c r="C849" s="239">
        <v>0</v>
      </c>
      <c r="D849" s="239">
        <v>4</v>
      </c>
      <c r="E849" s="240"/>
    </row>
    <row r="850" s="84" customFormat="1" customHeight="1" spans="1:5">
      <c r="A850" s="106">
        <v>2120107</v>
      </c>
      <c r="B850" s="106" t="s">
        <v>2669</v>
      </c>
      <c r="C850" s="239">
        <v>0</v>
      </c>
      <c r="D850" s="239"/>
      <c r="E850" s="240"/>
    </row>
    <row r="851" s="84" customFormat="1" customHeight="1" spans="1:5">
      <c r="A851" s="106">
        <v>2120109</v>
      </c>
      <c r="B851" s="106" t="s">
        <v>2670</v>
      </c>
      <c r="C851" s="239">
        <v>0</v>
      </c>
      <c r="D851" s="239"/>
      <c r="E851" s="240"/>
    </row>
    <row r="852" s="84" customFormat="1" customHeight="1" spans="1:5">
      <c r="A852" s="106">
        <v>2120110</v>
      </c>
      <c r="B852" s="106" t="s">
        <v>2671</v>
      </c>
      <c r="C852" s="239">
        <v>0</v>
      </c>
      <c r="D852" s="239"/>
      <c r="E852" s="240"/>
    </row>
    <row r="853" s="84" customFormat="1" customHeight="1" spans="1:5">
      <c r="A853" s="106">
        <v>2120199</v>
      </c>
      <c r="B853" s="106" t="s">
        <v>2672</v>
      </c>
      <c r="C853" s="239">
        <v>544.032</v>
      </c>
      <c r="D853" s="239">
        <v>212</v>
      </c>
      <c r="E853" s="240">
        <f t="shared" si="4"/>
        <v>0.389682959825893</v>
      </c>
    </row>
    <row r="854" s="84" customFormat="1" customHeight="1" spans="1:5">
      <c r="A854" s="106">
        <v>21202</v>
      </c>
      <c r="B854" s="241" t="s">
        <v>2673</v>
      </c>
      <c r="C854" s="239">
        <v>0</v>
      </c>
      <c r="D854" s="239">
        <v>74</v>
      </c>
      <c r="E854" s="240"/>
    </row>
    <row r="855" s="84" customFormat="1" customHeight="1" spans="1:5">
      <c r="A855" s="106">
        <v>2120201</v>
      </c>
      <c r="B855" s="106" t="s">
        <v>2674</v>
      </c>
      <c r="C855" s="239">
        <v>0</v>
      </c>
      <c r="D855" s="239">
        <v>74</v>
      </c>
      <c r="E855" s="240"/>
    </row>
    <row r="856" s="84" customFormat="1" customHeight="1" spans="1:5">
      <c r="A856" s="106">
        <v>21203</v>
      </c>
      <c r="B856" s="241" t="s">
        <v>2675</v>
      </c>
      <c r="C856" s="239">
        <v>0</v>
      </c>
      <c r="D856" s="239">
        <v>4237</v>
      </c>
      <c r="E856" s="240"/>
    </row>
    <row r="857" s="84" customFormat="1" customHeight="1" spans="1:5">
      <c r="A857" s="106">
        <v>2120303</v>
      </c>
      <c r="B857" s="106" t="s">
        <v>2676</v>
      </c>
      <c r="C857" s="239">
        <v>0</v>
      </c>
      <c r="D857" s="239">
        <v>1397</v>
      </c>
      <c r="E857" s="240"/>
    </row>
    <row r="858" s="84" customFormat="1" customHeight="1" spans="1:5">
      <c r="A858" s="106">
        <v>2120399</v>
      </c>
      <c r="B858" s="106" t="s">
        <v>2677</v>
      </c>
      <c r="C858" s="239">
        <v>0</v>
      </c>
      <c r="D858" s="239">
        <v>2840</v>
      </c>
      <c r="E858" s="240"/>
    </row>
    <row r="859" s="84" customFormat="1" customHeight="1" spans="1:5">
      <c r="A859" s="106">
        <v>21205</v>
      </c>
      <c r="B859" s="241" t="s">
        <v>2678</v>
      </c>
      <c r="C859" s="239">
        <v>6</v>
      </c>
      <c r="D859" s="239">
        <v>67</v>
      </c>
      <c r="E859" s="240">
        <f t="shared" si="4"/>
        <v>11.1666666666667</v>
      </c>
    </row>
    <row r="860" s="84" customFormat="1" customHeight="1" spans="1:5">
      <c r="A860" s="106">
        <v>2120501</v>
      </c>
      <c r="B860" s="106" t="s">
        <v>2679</v>
      </c>
      <c r="C860" s="239">
        <v>6</v>
      </c>
      <c r="D860" s="239">
        <v>67</v>
      </c>
      <c r="E860" s="240">
        <f t="shared" si="4"/>
        <v>11.1666666666667</v>
      </c>
    </row>
    <row r="861" s="84" customFormat="1" customHeight="1" spans="1:5">
      <c r="A861" s="106">
        <v>21206</v>
      </c>
      <c r="B861" s="241" t="s">
        <v>2680</v>
      </c>
      <c r="C861" s="239">
        <v>0</v>
      </c>
      <c r="D861" s="239">
        <v>0</v>
      </c>
      <c r="E861" s="240"/>
    </row>
    <row r="862" s="84" customFormat="1" customHeight="1" spans="1:5">
      <c r="A862" s="106">
        <v>2120601</v>
      </c>
      <c r="B862" s="106" t="s">
        <v>2681</v>
      </c>
      <c r="C862" s="239">
        <v>0</v>
      </c>
      <c r="D862" s="239"/>
      <c r="E862" s="240"/>
    </row>
    <row r="863" s="84" customFormat="1" customHeight="1" spans="1:5">
      <c r="A863" s="106">
        <v>21299</v>
      </c>
      <c r="B863" s="241" t="s">
        <v>2682</v>
      </c>
      <c r="C863" s="239">
        <v>1700</v>
      </c>
      <c r="D863" s="239">
        <v>448</v>
      </c>
      <c r="E863" s="240">
        <f t="shared" si="4"/>
        <v>0.263529411764706</v>
      </c>
    </row>
    <row r="864" s="84" customFormat="1" customHeight="1" spans="1:5">
      <c r="A864" s="106">
        <v>2129999</v>
      </c>
      <c r="B864" s="106" t="s">
        <v>2683</v>
      </c>
      <c r="C864" s="239">
        <v>1700</v>
      </c>
      <c r="D864" s="239">
        <v>448</v>
      </c>
      <c r="E864" s="240">
        <f t="shared" si="4"/>
        <v>0.263529411764706</v>
      </c>
    </row>
    <row r="865" s="84" customFormat="1" customHeight="1" spans="1:5">
      <c r="A865" s="106">
        <v>213</v>
      </c>
      <c r="B865" s="241" t="s">
        <v>1465</v>
      </c>
      <c r="C865" s="239">
        <v>59051.084638</v>
      </c>
      <c r="D865" s="239">
        <v>57172</v>
      </c>
      <c r="E865" s="240">
        <f t="shared" si="4"/>
        <v>0.96817866006155</v>
      </c>
    </row>
    <row r="866" s="84" customFormat="1" customHeight="1" spans="1:5">
      <c r="A866" s="106">
        <v>21301</v>
      </c>
      <c r="B866" s="241" t="s">
        <v>2684</v>
      </c>
      <c r="C866" s="239">
        <v>16443.439836</v>
      </c>
      <c r="D866" s="239">
        <v>15423</v>
      </c>
      <c r="E866" s="240">
        <f t="shared" si="4"/>
        <v>0.937942435027133</v>
      </c>
    </row>
    <row r="867" s="84" customFormat="1" customHeight="1" spans="1:5">
      <c r="A867" s="106">
        <v>2130101</v>
      </c>
      <c r="B867" s="106" t="s">
        <v>2063</v>
      </c>
      <c r="C867" s="239">
        <v>3221.386582</v>
      </c>
      <c r="D867" s="239">
        <v>3201</v>
      </c>
      <c r="E867" s="240">
        <f t="shared" si="4"/>
        <v>0.993671488509354</v>
      </c>
    </row>
    <row r="868" s="84" customFormat="1" customHeight="1" spans="1:5">
      <c r="A868" s="106">
        <v>2130102</v>
      </c>
      <c r="B868" s="106" t="s">
        <v>2064</v>
      </c>
      <c r="C868" s="239">
        <v>0</v>
      </c>
      <c r="D868" s="239">
        <v>258</v>
      </c>
      <c r="E868" s="240"/>
    </row>
    <row r="869" s="84" customFormat="1" customHeight="1" spans="1:5">
      <c r="A869" s="106">
        <v>2130103</v>
      </c>
      <c r="B869" s="106" t="s">
        <v>2065</v>
      </c>
      <c r="C869" s="239">
        <v>0</v>
      </c>
      <c r="D869" s="239"/>
      <c r="E869" s="240"/>
    </row>
    <row r="870" s="84" customFormat="1" customHeight="1" spans="1:5">
      <c r="A870" s="106">
        <v>2130104</v>
      </c>
      <c r="B870" s="106" t="s">
        <v>2072</v>
      </c>
      <c r="C870" s="239">
        <v>1557.766754</v>
      </c>
      <c r="D870" s="239">
        <v>1530</v>
      </c>
      <c r="E870" s="240">
        <f t="shared" si="4"/>
        <v>0.982175281422138</v>
      </c>
    </row>
    <row r="871" s="84" customFormat="1" customHeight="1" spans="1:5">
      <c r="A871" s="106">
        <v>2130105</v>
      </c>
      <c r="B871" s="106" t="s">
        <v>2685</v>
      </c>
      <c r="C871" s="239">
        <v>0</v>
      </c>
      <c r="D871" s="239">
        <v>1</v>
      </c>
      <c r="E871" s="240"/>
    </row>
    <row r="872" s="84" customFormat="1" customHeight="1" spans="1:5">
      <c r="A872" s="106">
        <v>2130106</v>
      </c>
      <c r="B872" s="106" t="s">
        <v>2686</v>
      </c>
      <c r="C872" s="239">
        <v>100</v>
      </c>
      <c r="D872" s="239">
        <v>147</v>
      </c>
      <c r="E872" s="240">
        <f t="shared" si="4"/>
        <v>1.47</v>
      </c>
    </row>
    <row r="873" s="84" customFormat="1" customHeight="1" spans="1:5">
      <c r="A873" s="106">
        <v>2130108</v>
      </c>
      <c r="B873" s="106" t="s">
        <v>2687</v>
      </c>
      <c r="C873" s="239">
        <v>158</v>
      </c>
      <c r="D873" s="239">
        <v>223</v>
      </c>
      <c r="E873" s="240">
        <f t="shared" si="4"/>
        <v>1.41139240506329</v>
      </c>
    </row>
    <row r="874" s="84" customFormat="1" customHeight="1" spans="1:5">
      <c r="A874" s="106">
        <v>2130109</v>
      </c>
      <c r="B874" s="106" t="s">
        <v>2688</v>
      </c>
      <c r="C874" s="239">
        <v>25</v>
      </c>
      <c r="D874" s="239">
        <v>32</v>
      </c>
      <c r="E874" s="240">
        <f t="shared" si="4"/>
        <v>1.28</v>
      </c>
    </row>
    <row r="875" s="84" customFormat="1" customHeight="1" spans="1:5">
      <c r="A875" s="106">
        <v>2130110</v>
      </c>
      <c r="B875" s="106" t="s">
        <v>2689</v>
      </c>
      <c r="C875" s="239">
        <v>2</v>
      </c>
      <c r="D875" s="239">
        <v>10</v>
      </c>
      <c r="E875" s="240">
        <f t="shared" si="4"/>
        <v>5</v>
      </c>
    </row>
    <row r="876" s="84" customFormat="1" customHeight="1" spans="1:5">
      <c r="A876" s="106">
        <v>2130111</v>
      </c>
      <c r="B876" s="106" t="s">
        <v>2690</v>
      </c>
      <c r="C876" s="239">
        <v>0</v>
      </c>
      <c r="D876" s="239"/>
      <c r="E876" s="240"/>
    </row>
    <row r="877" s="84" customFormat="1" customHeight="1" spans="1:5">
      <c r="A877" s="106">
        <v>2130112</v>
      </c>
      <c r="B877" s="106" t="s">
        <v>2691</v>
      </c>
      <c r="C877" s="239">
        <v>0</v>
      </c>
      <c r="D877" s="239"/>
      <c r="E877" s="240"/>
    </row>
    <row r="878" s="84" customFormat="1" customHeight="1" spans="1:5">
      <c r="A878" s="106">
        <v>2130114</v>
      </c>
      <c r="B878" s="106" t="s">
        <v>2692</v>
      </c>
      <c r="C878" s="239">
        <v>0</v>
      </c>
      <c r="D878" s="239"/>
      <c r="E878" s="240"/>
    </row>
    <row r="879" s="84" customFormat="1" customHeight="1" spans="1:5">
      <c r="A879" s="106">
        <v>2130119</v>
      </c>
      <c r="B879" s="106" t="s">
        <v>2693</v>
      </c>
      <c r="C879" s="239">
        <v>0</v>
      </c>
      <c r="D879" s="239">
        <v>142</v>
      </c>
      <c r="E879" s="240"/>
    </row>
    <row r="880" s="84" customFormat="1" customHeight="1" spans="1:5">
      <c r="A880" s="106">
        <v>2130120</v>
      </c>
      <c r="B880" s="106" t="s">
        <v>2694</v>
      </c>
      <c r="C880" s="239">
        <v>2617</v>
      </c>
      <c r="D880" s="239">
        <v>2796</v>
      </c>
      <c r="E880" s="240">
        <f t="shared" si="4"/>
        <v>1.0683989300726</v>
      </c>
    </row>
    <row r="881" s="84" customFormat="1" customHeight="1" spans="1:5">
      <c r="A881" s="106">
        <v>2130121</v>
      </c>
      <c r="B881" s="106" t="s">
        <v>2695</v>
      </c>
      <c r="C881" s="239">
        <v>331.5</v>
      </c>
      <c r="D881" s="239">
        <v>136</v>
      </c>
      <c r="E881" s="240">
        <f t="shared" si="4"/>
        <v>0.41025641025641</v>
      </c>
    </row>
    <row r="882" s="84" customFormat="1" customHeight="1" spans="1:5">
      <c r="A882" s="106">
        <v>2130122</v>
      </c>
      <c r="B882" s="106" t="s">
        <v>2696</v>
      </c>
      <c r="C882" s="239">
        <v>1109</v>
      </c>
      <c r="D882" s="239">
        <v>343</v>
      </c>
      <c r="E882" s="240">
        <f t="shared" si="4"/>
        <v>0.309287646528404</v>
      </c>
    </row>
    <row r="883" s="84" customFormat="1" customHeight="1" spans="1:5">
      <c r="A883" s="106">
        <v>2130124</v>
      </c>
      <c r="B883" s="106" t="s">
        <v>2697</v>
      </c>
      <c r="C883" s="239">
        <v>100</v>
      </c>
      <c r="D883" s="239">
        <v>24</v>
      </c>
      <c r="E883" s="240">
        <f t="shared" si="4"/>
        <v>0.24</v>
      </c>
    </row>
    <row r="884" s="84" customFormat="1" customHeight="1" spans="1:5">
      <c r="A884" s="106">
        <v>2130125</v>
      </c>
      <c r="B884" s="106" t="s">
        <v>2698</v>
      </c>
      <c r="C884" s="239">
        <v>330</v>
      </c>
      <c r="D884" s="239">
        <v>5</v>
      </c>
      <c r="E884" s="240">
        <f t="shared" si="4"/>
        <v>0.0151515151515152</v>
      </c>
    </row>
    <row r="885" s="84" customFormat="1" customHeight="1" spans="1:5">
      <c r="A885" s="106">
        <v>2130126</v>
      </c>
      <c r="B885" s="106" t="s">
        <v>2699</v>
      </c>
      <c r="C885" s="239">
        <v>420</v>
      </c>
      <c r="D885" s="239">
        <v>258</v>
      </c>
      <c r="E885" s="240">
        <f t="shared" si="4"/>
        <v>0.614285714285714</v>
      </c>
    </row>
    <row r="886" s="84" customFormat="1" customHeight="1" spans="1:5">
      <c r="A886" s="106">
        <v>2130135</v>
      </c>
      <c r="B886" s="106" t="s">
        <v>2700</v>
      </c>
      <c r="C886" s="239">
        <v>2250</v>
      </c>
      <c r="D886" s="239">
        <v>688</v>
      </c>
      <c r="E886" s="240">
        <f t="shared" si="4"/>
        <v>0.305777777777778</v>
      </c>
    </row>
    <row r="887" s="84" customFormat="1" customHeight="1" spans="1:5">
      <c r="A887" s="106">
        <v>2130142</v>
      </c>
      <c r="B887" s="106" t="s">
        <v>2701</v>
      </c>
      <c r="C887" s="239">
        <v>0</v>
      </c>
      <c r="D887" s="239">
        <v>104</v>
      </c>
      <c r="E887" s="240"/>
    </row>
    <row r="888" s="84" customFormat="1" customHeight="1" spans="1:5">
      <c r="A888" s="106">
        <v>2130148</v>
      </c>
      <c r="B888" s="106" t="s">
        <v>2702</v>
      </c>
      <c r="C888" s="239">
        <v>5</v>
      </c>
      <c r="D888" s="239">
        <v>41</v>
      </c>
      <c r="E888" s="240">
        <f t="shared" si="4"/>
        <v>8.2</v>
      </c>
    </row>
    <row r="889" s="84" customFormat="1" customHeight="1" spans="1:5">
      <c r="A889" s="106">
        <v>2130152</v>
      </c>
      <c r="B889" s="106" t="s">
        <v>2703</v>
      </c>
      <c r="C889" s="239">
        <v>0</v>
      </c>
      <c r="D889" s="239">
        <v>8</v>
      </c>
      <c r="E889" s="240"/>
    </row>
    <row r="890" s="84" customFormat="1" customHeight="1" spans="1:5">
      <c r="A890" s="106">
        <v>2130153</v>
      </c>
      <c r="B890" s="106" t="s">
        <v>2704</v>
      </c>
      <c r="C890" s="239">
        <v>2300</v>
      </c>
      <c r="D890" s="239">
        <v>3905</v>
      </c>
      <c r="E890" s="240">
        <f t="shared" si="4"/>
        <v>1.69782608695652</v>
      </c>
    </row>
    <row r="891" s="84" customFormat="1" customHeight="1" spans="1:5">
      <c r="A891" s="106">
        <v>2130199</v>
      </c>
      <c r="B891" s="106" t="s">
        <v>2705</v>
      </c>
      <c r="C891" s="239">
        <v>1916.7865</v>
      </c>
      <c r="D891" s="239">
        <v>1571</v>
      </c>
      <c r="E891" s="240">
        <f t="shared" si="4"/>
        <v>0.819600931037442</v>
      </c>
    </row>
    <row r="892" s="84" customFormat="1" customHeight="1" spans="1:5">
      <c r="A892" s="106">
        <v>21302</v>
      </c>
      <c r="B892" s="241" t="s">
        <v>2706</v>
      </c>
      <c r="C892" s="239">
        <v>15691.611951</v>
      </c>
      <c r="D892" s="239">
        <v>4940</v>
      </c>
      <c r="E892" s="240">
        <f t="shared" si="4"/>
        <v>0.314817879477652</v>
      </c>
    </row>
    <row r="893" s="84" customFormat="1" customHeight="1" spans="1:5">
      <c r="A893" s="106">
        <v>2130201</v>
      </c>
      <c r="B893" s="106" t="s">
        <v>2063</v>
      </c>
      <c r="C893" s="239">
        <v>12009.603651</v>
      </c>
      <c r="D893" s="239">
        <v>2402</v>
      </c>
      <c r="E893" s="240">
        <f t="shared" si="4"/>
        <v>0.200006600534231</v>
      </c>
    </row>
    <row r="894" s="84" customFormat="1" customHeight="1" spans="1:5">
      <c r="A894" s="106">
        <v>2130202</v>
      </c>
      <c r="B894" s="106" t="s">
        <v>2064</v>
      </c>
      <c r="C894" s="239">
        <v>0</v>
      </c>
      <c r="D894" s="239">
        <v>106</v>
      </c>
      <c r="E894" s="240"/>
    </row>
    <row r="895" s="84" customFormat="1" customHeight="1" spans="1:5">
      <c r="A895" s="106">
        <v>2130203</v>
      </c>
      <c r="B895" s="106" t="s">
        <v>2065</v>
      </c>
      <c r="C895" s="239">
        <v>0</v>
      </c>
      <c r="D895" s="239"/>
      <c r="E895" s="240"/>
    </row>
    <row r="896" s="84" customFormat="1" customHeight="1" spans="1:5">
      <c r="A896" s="106">
        <v>2130204</v>
      </c>
      <c r="B896" s="106" t="s">
        <v>2707</v>
      </c>
      <c r="C896" s="239">
        <v>0</v>
      </c>
      <c r="D896" s="239"/>
      <c r="E896" s="240"/>
    </row>
    <row r="897" s="84" customFormat="1" customHeight="1" spans="1:5">
      <c r="A897" s="106">
        <v>2130205</v>
      </c>
      <c r="B897" s="106" t="s">
        <v>2708</v>
      </c>
      <c r="C897" s="239">
        <v>133</v>
      </c>
      <c r="D897" s="239">
        <v>444</v>
      </c>
      <c r="E897" s="240">
        <f t="shared" si="4"/>
        <v>3.33834586466165</v>
      </c>
    </row>
    <row r="898" s="84" customFormat="1" customHeight="1" spans="1:5">
      <c r="A898" s="106">
        <v>2130206</v>
      </c>
      <c r="B898" s="106" t="s">
        <v>2709</v>
      </c>
      <c r="C898" s="239">
        <v>533.0143</v>
      </c>
      <c r="D898" s="239"/>
      <c r="E898" s="240">
        <f t="shared" si="4"/>
        <v>0</v>
      </c>
    </row>
    <row r="899" s="84" customFormat="1" customHeight="1" spans="1:5">
      <c r="A899" s="106">
        <v>2130207</v>
      </c>
      <c r="B899" s="106" t="s">
        <v>2710</v>
      </c>
      <c r="C899" s="239">
        <v>549.92</v>
      </c>
      <c r="D899" s="239">
        <v>80</v>
      </c>
      <c r="E899" s="240">
        <f t="shared" si="4"/>
        <v>0.145475705557172</v>
      </c>
    </row>
    <row r="900" s="84" customFormat="1" customHeight="1" spans="1:5">
      <c r="A900" s="106">
        <v>2130209</v>
      </c>
      <c r="B900" s="106" t="s">
        <v>2711</v>
      </c>
      <c r="C900" s="239">
        <v>1530.8</v>
      </c>
      <c r="D900" s="239">
        <v>657</v>
      </c>
      <c r="E900" s="240">
        <f t="shared" si="4"/>
        <v>0.42918735301803</v>
      </c>
    </row>
    <row r="901" s="84" customFormat="1" customHeight="1" spans="1:5">
      <c r="A901" s="106">
        <v>2130211</v>
      </c>
      <c r="B901" s="106" t="s">
        <v>2712</v>
      </c>
      <c r="C901" s="239">
        <v>0</v>
      </c>
      <c r="D901" s="239"/>
      <c r="E901" s="240"/>
    </row>
    <row r="902" s="84" customFormat="1" customHeight="1" spans="1:5">
      <c r="A902" s="106">
        <v>2130212</v>
      </c>
      <c r="B902" s="106" t="s">
        <v>2713</v>
      </c>
      <c r="C902" s="239">
        <v>328.574</v>
      </c>
      <c r="D902" s="239">
        <v>20</v>
      </c>
      <c r="E902" s="240">
        <f>D902/C902</f>
        <v>0.060869088850609</v>
      </c>
    </row>
    <row r="903" s="84" customFormat="1" customHeight="1" spans="1:5">
      <c r="A903" s="106">
        <v>2130213</v>
      </c>
      <c r="B903" s="106" t="s">
        <v>2714</v>
      </c>
      <c r="C903" s="239">
        <v>66.7</v>
      </c>
      <c r="D903" s="239"/>
      <c r="E903" s="240">
        <f>D903/C903</f>
        <v>0</v>
      </c>
    </row>
    <row r="904" s="84" customFormat="1" customHeight="1" spans="1:5">
      <c r="A904" s="106">
        <v>2130217</v>
      </c>
      <c r="B904" s="106" t="s">
        <v>2715</v>
      </c>
      <c r="C904" s="239">
        <v>0</v>
      </c>
      <c r="D904" s="239"/>
      <c r="E904" s="240"/>
    </row>
    <row r="905" s="84" customFormat="1" customHeight="1" spans="1:5">
      <c r="A905" s="106">
        <v>2130220</v>
      </c>
      <c r="B905" s="106" t="s">
        <v>965</v>
      </c>
      <c r="C905" s="239">
        <v>0</v>
      </c>
      <c r="D905" s="239"/>
      <c r="E905" s="240"/>
    </row>
    <row r="906" s="84" customFormat="1" customHeight="1" spans="1:5">
      <c r="A906" s="106">
        <v>2130221</v>
      </c>
      <c r="B906" s="106" t="s">
        <v>2716</v>
      </c>
      <c r="C906" s="239">
        <v>0</v>
      </c>
      <c r="D906" s="239">
        <v>378</v>
      </c>
      <c r="E906" s="240"/>
    </row>
    <row r="907" s="84" customFormat="1" customHeight="1" spans="1:5">
      <c r="A907" s="106">
        <v>2130223</v>
      </c>
      <c r="B907" s="106" t="s">
        <v>2717</v>
      </c>
      <c r="C907" s="239">
        <v>0</v>
      </c>
      <c r="D907" s="239"/>
      <c r="E907" s="240"/>
    </row>
    <row r="908" s="84" customFormat="1" customHeight="1" spans="1:5">
      <c r="A908" s="106">
        <v>2130226</v>
      </c>
      <c r="B908" s="106" t="s">
        <v>2718</v>
      </c>
      <c r="C908" s="239">
        <v>0</v>
      </c>
      <c r="D908" s="239"/>
      <c r="E908" s="240"/>
    </row>
    <row r="909" s="84" customFormat="1" customHeight="1" spans="1:5">
      <c r="A909" s="106">
        <v>2130227</v>
      </c>
      <c r="B909" s="106" t="s">
        <v>2719</v>
      </c>
      <c r="C909" s="239">
        <v>0</v>
      </c>
      <c r="D909" s="239"/>
      <c r="E909" s="240"/>
    </row>
    <row r="910" s="84" customFormat="1" customHeight="1" spans="1:5">
      <c r="A910" s="106">
        <v>2130234</v>
      </c>
      <c r="B910" s="106" t="s">
        <v>2720</v>
      </c>
      <c r="C910" s="239">
        <v>540</v>
      </c>
      <c r="D910" s="239">
        <v>538</v>
      </c>
      <c r="E910" s="240">
        <f>D910/C910</f>
        <v>0.996296296296296</v>
      </c>
    </row>
    <row r="911" s="84" customFormat="1" customHeight="1" spans="1:5">
      <c r="A911" s="106">
        <v>2130236</v>
      </c>
      <c r="B911" s="106" t="s">
        <v>2721</v>
      </c>
      <c r="C911" s="239">
        <v>0</v>
      </c>
      <c r="D911" s="239"/>
      <c r="E911" s="240"/>
    </row>
    <row r="912" s="84" customFormat="1" customHeight="1" spans="1:5">
      <c r="A912" s="106">
        <v>2130237</v>
      </c>
      <c r="B912" s="106" t="s">
        <v>2691</v>
      </c>
      <c r="C912" s="239">
        <v>0</v>
      </c>
      <c r="D912" s="239"/>
      <c r="E912" s="240"/>
    </row>
    <row r="913" s="84" customFormat="1" customHeight="1" spans="1:5">
      <c r="A913" s="106">
        <v>2130238</v>
      </c>
      <c r="B913" s="106" t="s">
        <v>2722</v>
      </c>
      <c r="C913" s="239"/>
      <c r="D913" s="239">
        <v>29</v>
      </c>
      <c r="E913" s="240"/>
    </row>
    <row r="914" s="84" customFormat="1" customHeight="1" spans="1:5">
      <c r="A914" s="106">
        <v>2130299</v>
      </c>
      <c r="B914" s="106" t="s">
        <v>2723</v>
      </c>
      <c r="C914" s="239">
        <v>0</v>
      </c>
      <c r="D914" s="239">
        <v>286</v>
      </c>
      <c r="E914" s="240"/>
    </row>
    <row r="915" s="84" customFormat="1" customHeight="1" spans="1:5">
      <c r="A915" s="106">
        <v>21303</v>
      </c>
      <c r="B915" s="241" t="s">
        <v>2724</v>
      </c>
      <c r="C915" s="239">
        <v>17874.157345</v>
      </c>
      <c r="D915" s="239">
        <v>10460</v>
      </c>
      <c r="E915" s="240">
        <f>D915/C915</f>
        <v>0.585202412516863</v>
      </c>
    </row>
    <row r="916" s="84" customFormat="1" customHeight="1" spans="1:5">
      <c r="A916" s="106">
        <v>2130301</v>
      </c>
      <c r="B916" s="106" t="s">
        <v>2063</v>
      </c>
      <c r="C916" s="239">
        <v>972.59849</v>
      </c>
      <c r="D916" s="239">
        <v>1003</v>
      </c>
      <c r="E916" s="240">
        <f>D916/C916</f>
        <v>1.03125802714335</v>
      </c>
    </row>
    <row r="917" s="84" customFormat="1" customHeight="1" spans="1:5">
      <c r="A917" s="106">
        <v>2130302</v>
      </c>
      <c r="B917" s="106" t="s">
        <v>2064</v>
      </c>
      <c r="C917" s="239">
        <v>131.62</v>
      </c>
      <c r="D917" s="239">
        <v>347</v>
      </c>
      <c r="E917" s="240">
        <f>D917/C917</f>
        <v>2.63637745023553</v>
      </c>
    </row>
    <row r="918" s="84" customFormat="1" customHeight="1" spans="1:5">
      <c r="A918" s="106">
        <v>2130303</v>
      </c>
      <c r="B918" s="106" t="s">
        <v>2065</v>
      </c>
      <c r="C918" s="239">
        <v>0</v>
      </c>
      <c r="D918" s="239"/>
      <c r="E918" s="240"/>
    </row>
    <row r="919" s="84" customFormat="1" customHeight="1" spans="1:5">
      <c r="A919" s="106">
        <v>2130304</v>
      </c>
      <c r="B919" s="106" t="s">
        <v>2725</v>
      </c>
      <c r="C919" s="239">
        <v>16</v>
      </c>
      <c r="D919" s="239"/>
      <c r="E919" s="240">
        <f>D919/C919</f>
        <v>0</v>
      </c>
    </row>
    <row r="920" s="84" customFormat="1" customHeight="1" spans="1:5">
      <c r="A920" s="106">
        <v>2130305</v>
      </c>
      <c r="B920" s="106" t="s">
        <v>2726</v>
      </c>
      <c r="C920" s="239">
        <v>1930</v>
      </c>
      <c r="D920" s="239">
        <v>7366</v>
      </c>
      <c r="E920" s="240">
        <f>D920/C920</f>
        <v>3.81658031088083</v>
      </c>
    </row>
    <row r="921" s="84" customFormat="1" customHeight="1" spans="1:5">
      <c r="A921" s="106">
        <v>2130306</v>
      </c>
      <c r="B921" s="106" t="s">
        <v>2727</v>
      </c>
      <c r="C921" s="239">
        <v>311.485955</v>
      </c>
      <c r="D921" s="239">
        <v>1089</v>
      </c>
      <c r="E921" s="240">
        <f>D921/C921</f>
        <v>3.49614479407266</v>
      </c>
    </row>
    <row r="922" s="84" customFormat="1" customHeight="1" spans="1:5">
      <c r="A922" s="106">
        <v>2130307</v>
      </c>
      <c r="B922" s="106" t="s">
        <v>2728</v>
      </c>
      <c r="C922" s="239">
        <v>0</v>
      </c>
      <c r="D922" s="239"/>
      <c r="E922" s="240"/>
    </row>
    <row r="923" s="84" customFormat="1" customHeight="1" spans="1:5">
      <c r="A923" s="106">
        <v>2130308</v>
      </c>
      <c r="B923" s="106" t="s">
        <v>2729</v>
      </c>
      <c r="C923" s="239">
        <v>0</v>
      </c>
      <c r="D923" s="239"/>
      <c r="E923" s="240"/>
    </row>
    <row r="924" s="84" customFormat="1" customHeight="1" spans="1:5">
      <c r="A924" s="106">
        <v>2130309</v>
      </c>
      <c r="B924" s="106" t="s">
        <v>2730</v>
      </c>
      <c r="C924" s="239">
        <v>0</v>
      </c>
      <c r="D924" s="239"/>
      <c r="E924" s="240"/>
    </row>
    <row r="925" s="84" customFormat="1" customHeight="1" spans="1:5">
      <c r="A925" s="106">
        <v>2130310</v>
      </c>
      <c r="B925" s="106" t="s">
        <v>2731</v>
      </c>
      <c r="C925" s="239">
        <v>0</v>
      </c>
      <c r="D925" s="239">
        <v>24</v>
      </c>
      <c r="E925" s="240"/>
    </row>
    <row r="926" s="84" customFormat="1" customHeight="1" spans="1:5">
      <c r="A926" s="106">
        <v>2130311</v>
      </c>
      <c r="B926" s="106" t="s">
        <v>2732</v>
      </c>
      <c r="C926" s="239">
        <v>53.4</v>
      </c>
      <c r="D926" s="239">
        <v>18</v>
      </c>
      <c r="E926" s="240">
        <f>D926/C926</f>
        <v>0.337078651685393</v>
      </c>
    </row>
    <row r="927" s="84" customFormat="1" customHeight="1" spans="1:5">
      <c r="A927" s="106">
        <v>2130312</v>
      </c>
      <c r="B927" s="106" t="s">
        <v>2733</v>
      </c>
      <c r="C927" s="239">
        <v>0</v>
      </c>
      <c r="D927" s="239"/>
      <c r="E927" s="240"/>
    </row>
    <row r="928" s="84" customFormat="1" customHeight="1" spans="1:5">
      <c r="A928" s="106">
        <v>2130313</v>
      </c>
      <c r="B928" s="106" t="s">
        <v>2734</v>
      </c>
      <c r="C928" s="239">
        <v>0</v>
      </c>
      <c r="D928" s="239"/>
      <c r="E928" s="240"/>
    </row>
    <row r="929" s="84" customFormat="1" customHeight="1" spans="1:5">
      <c r="A929" s="106">
        <v>2130314</v>
      </c>
      <c r="B929" s="106" t="s">
        <v>2735</v>
      </c>
      <c r="C929" s="239">
        <v>103.0529</v>
      </c>
      <c r="D929" s="239">
        <v>230</v>
      </c>
      <c r="E929" s="240">
        <f>D929/C929</f>
        <v>2.23186344100942</v>
      </c>
    </row>
    <row r="930" s="84" customFormat="1" customHeight="1" spans="1:5">
      <c r="A930" s="106">
        <v>2130315</v>
      </c>
      <c r="B930" s="106" t="s">
        <v>2736</v>
      </c>
      <c r="C930" s="239">
        <v>0</v>
      </c>
      <c r="D930" s="239">
        <v>201</v>
      </c>
      <c r="E930" s="240"/>
    </row>
    <row r="931" s="84" customFormat="1" customHeight="1" spans="1:5">
      <c r="A931" s="106">
        <v>2130316</v>
      </c>
      <c r="B931" s="106" t="s">
        <v>2737</v>
      </c>
      <c r="C931" s="239">
        <v>12836</v>
      </c>
      <c r="D931" s="239">
        <v>12</v>
      </c>
      <c r="E931" s="240">
        <f>D931/C931</f>
        <v>0.000934870676223122</v>
      </c>
    </row>
    <row r="932" s="84" customFormat="1" customHeight="1" spans="1:5">
      <c r="A932" s="106">
        <v>2130317</v>
      </c>
      <c r="B932" s="106" t="s">
        <v>2738</v>
      </c>
      <c r="C932" s="239">
        <v>0</v>
      </c>
      <c r="D932" s="239"/>
      <c r="E932" s="240"/>
    </row>
    <row r="933" s="84" customFormat="1" customHeight="1" spans="1:5">
      <c r="A933" s="106">
        <v>2130318</v>
      </c>
      <c r="B933" s="106" t="s">
        <v>2739</v>
      </c>
      <c r="C933" s="239">
        <v>0</v>
      </c>
      <c r="D933" s="239"/>
      <c r="E933" s="240"/>
    </row>
    <row r="934" s="84" customFormat="1" customHeight="1" spans="1:5">
      <c r="A934" s="106">
        <v>2130319</v>
      </c>
      <c r="B934" s="106" t="s">
        <v>2740</v>
      </c>
      <c r="C934" s="239">
        <v>0</v>
      </c>
      <c r="D934" s="239">
        <v>25</v>
      </c>
      <c r="E934" s="240"/>
    </row>
    <row r="935" s="84" customFormat="1" customHeight="1" spans="1:5">
      <c r="A935" s="106">
        <v>2130321</v>
      </c>
      <c r="B935" s="106" t="s">
        <v>2741</v>
      </c>
      <c r="C935" s="239">
        <v>1520</v>
      </c>
      <c r="D935" s="239">
        <v>39</v>
      </c>
      <c r="E935" s="240">
        <f>D935/C935</f>
        <v>0.0256578947368421</v>
      </c>
    </row>
    <row r="936" s="84" customFormat="1" customHeight="1" spans="1:5">
      <c r="A936" s="106">
        <v>2130322</v>
      </c>
      <c r="B936" s="106" t="s">
        <v>2742</v>
      </c>
      <c r="C936" s="239">
        <v>0</v>
      </c>
      <c r="D936" s="239"/>
      <c r="E936" s="240"/>
    </row>
    <row r="937" s="84" customFormat="1" customHeight="1" spans="1:5">
      <c r="A937" s="106">
        <v>2130333</v>
      </c>
      <c r="B937" s="106" t="s">
        <v>2717</v>
      </c>
      <c r="C937" s="239">
        <v>0</v>
      </c>
      <c r="D937" s="239"/>
      <c r="E937" s="240"/>
    </row>
    <row r="938" s="84" customFormat="1" customHeight="1" spans="1:5">
      <c r="A938" s="106">
        <v>2130334</v>
      </c>
      <c r="B938" s="106" t="s">
        <v>2743</v>
      </c>
      <c r="C938" s="239">
        <v>0</v>
      </c>
      <c r="D938" s="239"/>
      <c r="E938" s="240"/>
    </row>
    <row r="939" s="84" customFormat="1" customHeight="1" spans="1:5">
      <c r="A939" s="106">
        <v>2130335</v>
      </c>
      <c r="B939" s="106" t="s">
        <v>2744</v>
      </c>
      <c r="C939" s="239">
        <v>0</v>
      </c>
      <c r="D939" s="239">
        <v>2</v>
      </c>
      <c r="E939" s="240"/>
    </row>
    <row r="940" s="84" customFormat="1" customHeight="1" spans="1:5">
      <c r="A940" s="106">
        <v>2130336</v>
      </c>
      <c r="B940" s="106" t="s">
        <v>2745</v>
      </c>
      <c r="C940" s="239">
        <v>0</v>
      </c>
      <c r="D940" s="239"/>
      <c r="E940" s="240"/>
    </row>
    <row r="941" s="84" customFormat="1" customHeight="1" spans="1:5">
      <c r="A941" s="106">
        <v>2130337</v>
      </c>
      <c r="B941" s="106" t="s">
        <v>2746</v>
      </c>
      <c r="C941" s="239">
        <v>0</v>
      </c>
      <c r="D941" s="239"/>
      <c r="E941" s="240"/>
    </row>
    <row r="942" s="84" customFormat="1" customHeight="1" spans="1:5">
      <c r="A942" s="106">
        <v>2130399</v>
      </c>
      <c r="B942" s="106" t="s">
        <v>2747</v>
      </c>
      <c r="C942" s="239">
        <v>0</v>
      </c>
      <c r="D942" s="239">
        <v>104</v>
      </c>
      <c r="E942" s="240"/>
    </row>
    <row r="943" s="84" customFormat="1" customHeight="1" spans="1:5">
      <c r="A943" s="106">
        <v>21305</v>
      </c>
      <c r="B943" s="241" t="s">
        <v>2748</v>
      </c>
      <c r="C943" s="239">
        <v>3491.557506</v>
      </c>
      <c r="D943" s="239">
        <v>13955</v>
      </c>
      <c r="E943" s="240">
        <f>D943/C943</f>
        <v>3.99678366345658</v>
      </c>
    </row>
    <row r="944" s="84" customFormat="1" customHeight="1" spans="1:5">
      <c r="A944" s="106">
        <v>2130501</v>
      </c>
      <c r="B944" s="106" t="s">
        <v>2063</v>
      </c>
      <c r="C944" s="239">
        <v>232.557506</v>
      </c>
      <c r="D944" s="239">
        <v>226</v>
      </c>
      <c r="E944" s="240">
        <f>D944/C944</f>
        <v>0.971802647384772</v>
      </c>
    </row>
    <row r="945" s="84" customFormat="1" customHeight="1" spans="1:5">
      <c r="A945" s="106">
        <v>2130502</v>
      </c>
      <c r="B945" s="106" t="s">
        <v>2064</v>
      </c>
      <c r="C945" s="239">
        <v>0</v>
      </c>
      <c r="D945" s="239">
        <v>67</v>
      </c>
      <c r="E945" s="240"/>
    </row>
    <row r="946" s="84" customFormat="1" customHeight="1" spans="1:5">
      <c r="A946" s="106">
        <v>2130503</v>
      </c>
      <c r="B946" s="106" t="s">
        <v>2065</v>
      </c>
      <c r="C946" s="239">
        <v>0</v>
      </c>
      <c r="D946" s="239"/>
      <c r="E946" s="240"/>
    </row>
    <row r="947" s="84" customFormat="1" customHeight="1" spans="1:5">
      <c r="A947" s="106">
        <v>2130504</v>
      </c>
      <c r="B947" s="106" t="s">
        <v>2749</v>
      </c>
      <c r="C947" s="239">
        <v>10</v>
      </c>
      <c r="D947" s="239">
        <v>9091</v>
      </c>
      <c r="E947" s="240">
        <f>D947/C947</f>
        <v>909.1</v>
      </c>
    </row>
    <row r="948" s="84" customFormat="1" customHeight="1" spans="1:5">
      <c r="A948" s="106">
        <v>2130505</v>
      </c>
      <c r="B948" s="106" t="s">
        <v>2750</v>
      </c>
      <c r="C948" s="239">
        <v>1520</v>
      </c>
      <c r="D948" s="239">
        <v>2082</v>
      </c>
      <c r="E948" s="240">
        <f>D948/C948</f>
        <v>1.36973684210526</v>
      </c>
    </row>
    <row r="949" s="84" customFormat="1" customHeight="1" spans="1:5">
      <c r="A949" s="106">
        <v>2130506</v>
      </c>
      <c r="B949" s="106" t="s">
        <v>2751</v>
      </c>
      <c r="C949" s="239">
        <v>0</v>
      </c>
      <c r="D949" s="239">
        <v>240</v>
      </c>
      <c r="E949" s="240"/>
    </row>
    <row r="950" s="84" customFormat="1" customHeight="1" spans="1:5">
      <c r="A950" s="106">
        <v>2130507</v>
      </c>
      <c r="B950" s="106" t="s">
        <v>2752</v>
      </c>
      <c r="C950" s="239">
        <v>350</v>
      </c>
      <c r="D950" s="239">
        <v>643</v>
      </c>
      <c r="E950" s="240">
        <f>D950/C950</f>
        <v>1.83714285714286</v>
      </c>
    </row>
    <row r="951" s="84" customFormat="1" customHeight="1" spans="1:5">
      <c r="A951" s="106">
        <v>2130508</v>
      </c>
      <c r="B951" s="106" t="s">
        <v>2753</v>
      </c>
      <c r="C951" s="239">
        <v>0</v>
      </c>
      <c r="D951" s="239"/>
      <c r="E951" s="240"/>
    </row>
    <row r="952" s="84" customFormat="1" customHeight="1" spans="1:5">
      <c r="A952" s="106">
        <v>2130550</v>
      </c>
      <c r="B952" s="106" t="s">
        <v>2072</v>
      </c>
      <c r="C952" s="239">
        <v>0</v>
      </c>
      <c r="D952" s="239"/>
      <c r="E952" s="240"/>
    </row>
    <row r="953" s="84" customFormat="1" customHeight="1" spans="1:5">
      <c r="A953" s="106">
        <v>2130599</v>
      </c>
      <c r="B953" s="106" t="s">
        <v>2754</v>
      </c>
      <c r="C953" s="239">
        <v>1379</v>
      </c>
      <c r="D953" s="239">
        <v>1606</v>
      </c>
      <c r="E953" s="240">
        <f>D953/C953</f>
        <v>1.16461203770848</v>
      </c>
    </row>
    <row r="954" s="84" customFormat="1" customHeight="1" spans="1:5">
      <c r="A954" s="106">
        <v>21307</v>
      </c>
      <c r="B954" s="241" t="s">
        <v>2755</v>
      </c>
      <c r="C954" s="239">
        <v>4081.058</v>
      </c>
      <c r="D954" s="239">
        <v>4758</v>
      </c>
      <c r="E954" s="240">
        <f>D954/C954</f>
        <v>1.16587414342065</v>
      </c>
    </row>
    <row r="955" s="84" customFormat="1" customHeight="1" spans="1:5">
      <c r="A955" s="106">
        <v>2130701</v>
      </c>
      <c r="B955" s="106" t="s">
        <v>2756</v>
      </c>
      <c r="C955" s="239">
        <v>0</v>
      </c>
      <c r="D955" s="239">
        <v>554</v>
      </c>
      <c r="E955" s="240"/>
    </row>
    <row r="956" s="84" customFormat="1" customHeight="1" spans="1:5">
      <c r="A956" s="106">
        <v>2130704</v>
      </c>
      <c r="B956" s="106" t="s">
        <v>2757</v>
      </c>
      <c r="C956" s="239">
        <v>0</v>
      </c>
      <c r="D956" s="239"/>
      <c r="E956" s="240"/>
    </row>
    <row r="957" s="84" customFormat="1" customHeight="1" spans="1:5">
      <c r="A957" s="106">
        <v>2130705</v>
      </c>
      <c r="B957" s="106" t="s">
        <v>2758</v>
      </c>
      <c r="C957" s="239">
        <v>4081.058</v>
      </c>
      <c r="D957" s="239">
        <v>3912</v>
      </c>
      <c r="E957" s="240">
        <f>D957/C957</f>
        <v>0.958574957768304</v>
      </c>
    </row>
    <row r="958" s="84" customFormat="1" customHeight="1" spans="1:5">
      <c r="A958" s="106">
        <v>2130706</v>
      </c>
      <c r="B958" s="106" t="s">
        <v>2759</v>
      </c>
      <c r="C958" s="239">
        <v>0</v>
      </c>
      <c r="D958" s="239">
        <v>90</v>
      </c>
      <c r="E958" s="240"/>
    </row>
    <row r="959" s="84" customFormat="1" customHeight="1" spans="1:5">
      <c r="A959" s="106">
        <v>2130707</v>
      </c>
      <c r="B959" s="106" t="s">
        <v>2760</v>
      </c>
      <c r="C959" s="239">
        <v>0</v>
      </c>
      <c r="D959" s="239">
        <v>202</v>
      </c>
      <c r="E959" s="240"/>
    </row>
    <row r="960" s="84" customFormat="1" customHeight="1" spans="1:5">
      <c r="A960" s="106">
        <v>2130799</v>
      </c>
      <c r="B960" s="106" t="s">
        <v>2761</v>
      </c>
      <c r="C960" s="239">
        <v>0</v>
      </c>
      <c r="D960" s="239"/>
      <c r="E960" s="240"/>
    </row>
    <row r="961" s="84" customFormat="1" customHeight="1" spans="1:5">
      <c r="A961" s="106">
        <v>21308</v>
      </c>
      <c r="B961" s="241" t="s">
        <v>2762</v>
      </c>
      <c r="C961" s="239">
        <v>900</v>
      </c>
      <c r="D961" s="239">
        <v>1519</v>
      </c>
      <c r="E961" s="240">
        <f>D961/C961</f>
        <v>1.68777777777778</v>
      </c>
    </row>
    <row r="962" s="84" customFormat="1" customHeight="1" spans="1:5">
      <c r="A962" s="106">
        <v>2130801</v>
      </c>
      <c r="B962" s="106" t="s">
        <v>2763</v>
      </c>
      <c r="C962" s="239">
        <v>0</v>
      </c>
      <c r="D962" s="239">
        <v>137</v>
      </c>
      <c r="E962" s="240"/>
    </row>
    <row r="963" s="84" customFormat="1" customHeight="1" spans="1:5">
      <c r="A963" s="106">
        <v>2130803</v>
      </c>
      <c r="B963" s="106" t="s">
        <v>2764</v>
      </c>
      <c r="C963" s="239">
        <v>900</v>
      </c>
      <c r="D963" s="239">
        <v>1269</v>
      </c>
      <c r="E963" s="240">
        <f>D963/C963</f>
        <v>1.41</v>
      </c>
    </row>
    <row r="964" s="84" customFormat="1" customHeight="1" spans="1:5">
      <c r="A964" s="106">
        <v>2130804</v>
      </c>
      <c r="B964" s="106" t="s">
        <v>2765</v>
      </c>
      <c r="C964" s="239">
        <v>0</v>
      </c>
      <c r="D964" s="239">
        <v>63</v>
      </c>
      <c r="E964" s="240"/>
    </row>
    <row r="965" s="84" customFormat="1" customHeight="1" spans="1:5">
      <c r="A965" s="106">
        <v>2130805</v>
      </c>
      <c r="B965" s="106" t="s">
        <v>2766</v>
      </c>
      <c r="C965" s="239">
        <v>0</v>
      </c>
      <c r="D965" s="239"/>
      <c r="E965" s="240"/>
    </row>
    <row r="966" s="84" customFormat="1" customHeight="1" spans="1:5">
      <c r="A966" s="106">
        <v>2130899</v>
      </c>
      <c r="B966" s="106" t="s">
        <v>2767</v>
      </c>
      <c r="C966" s="239">
        <v>0</v>
      </c>
      <c r="D966" s="239">
        <v>50</v>
      </c>
      <c r="E966" s="240"/>
    </row>
    <row r="967" s="84" customFormat="1" customHeight="1" spans="1:5">
      <c r="A967" s="106">
        <v>21309</v>
      </c>
      <c r="B967" s="241" t="s">
        <v>2768</v>
      </c>
      <c r="C967" s="239">
        <v>569.26</v>
      </c>
      <c r="D967" s="239">
        <v>563</v>
      </c>
      <c r="E967" s="240">
        <f>D967/C967</f>
        <v>0.989003267399782</v>
      </c>
    </row>
    <row r="968" s="84" customFormat="1" customHeight="1" spans="1:5">
      <c r="A968" s="106">
        <v>2130901</v>
      </c>
      <c r="B968" s="106" t="s">
        <v>2769</v>
      </c>
      <c r="C968" s="239">
        <v>0</v>
      </c>
      <c r="D968" s="239"/>
      <c r="E968" s="240"/>
    </row>
    <row r="969" s="84" customFormat="1" customHeight="1" spans="1:5">
      <c r="A969" s="106">
        <v>2130999</v>
      </c>
      <c r="B969" s="106" t="s">
        <v>2770</v>
      </c>
      <c r="C969" s="239">
        <v>569.26</v>
      </c>
      <c r="D969" s="239">
        <v>563</v>
      </c>
      <c r="E969" s="240">
        <f>D969/C969</f>
        <v>0.989003267399782</v>
      </c>
    </row>
    <row r="970" s="84" customFormat="1" customHeight="1" spans="1:5">
      <c r="A970" s="106">
        <v>21399</v>
      </c>
      <c r="B970" s="241" t="s">
        <v>2771</v>
      </c>
      <c r="C970" s="239">
        <v>0</v>
      </c>
      <c r="D970" s="239">
        <v>5554</v>
      </c>
      <c r="E970" s="240"/>
    </row>
    <row r="971" s="84" customFormat="1" customHeight="1" spans="1:5">
      <c r="A971" s="106">
        <v>2139901</v>
      </c>
      <c r="B971" s="106" t="s">
        <v>2772</v>
      </c>
      <c r="C971" s="239">
        <v>0</v>
      </c>
      <c r="D971" s="239"/>
      <c r="E971" s="240"/>
    </row>
    <row r="972" s="84" customFormat="1" customHeight="1" spans="1:5">
      <c r="A972" s="106">
        <v>2139999</v>
      </c>
      <c r="B972" s="106" t="s">
        <v>2773</v>
      </c>
      <c r="C972" s="239">
        <v>0</v>
      </c>
      <c r="D972" s="239">
        <v>5554</v>
      </c>
      <c r="E972" s="240"/>
    </row>
    <row r="973" s="84" customFormat="1" customHeight="1" spans="1:5">
      <c r="A973" s="106">
        <v>214</v>
      </c>
      <c r="B973" s="241" t="s">
        <v>1579</v>
      </c>
      <c r="C973" s="239">
        <v>8148.122164</v>
      </c>
      <c r="D973" s="239">
        <v>6968</v>
      </c>
      <c r="E973" s="240">
        <f>D973/C973</f>
        <v>0.855166363458072</v>
      </c>
    </row>
    <row r="974" s="84" customFormat="1" customHeight="1" spans="1:5">
      <c r="A974" s="106">
        <v>21401</v>
      </c>
      <c r="B974" s="241" t="s">
        <v>2774</v>
      </c>
      <c r="C974" s="239">
        <v>8148.122164</v>
      </c>
      <c r="D974" s="239">
        <v>6634</v>
      </c>
      <c r="E974" s="240">
        <f>D974/C974</f>
        <v>0.814175323648228</v>
      </c>
    </row>
    <row r="975" s="84" customFormat="1" customHeight="1" spans="1:5">
      <c r="A975" s="106">
        <v>2140101</v>
      </c>
      <c r="B975" s="106" t="s">
        <v>2063</v>
      </c>
      <c r="C975" s="239">
        <v>303.111097</v>
      </c>
      <c r="D975" s="239">
        <v>379</v>
      </c>
      <c r="E975" s="240">
        <f>D975/C975</f>
        <v>1.25036662712484</v>
      </c>
    </row>
    <row r="976" s="84" customFormat="1" customHeight="1" spans="1:5">
      <c r="A976" s="106">
        <v>2140102</v>
      </c>
      <c r="B976" s="106" t="s">
        <v>2064</v>
      </c>
      <c r="C976" s="239">
        <v>1000</v>
      </c>
      <c r="D976" s="239">
        <v>738</v>
      </c>
      <c r="E976" s="240">
        <f>D976/C976</f>
        <v>0.738</v>
      </c>
    </row>
    <row r="977" s="84" customFormat="1" customHeight="1" spans="1:5">
      <c r="A977" s="106">
        <v>2140103</v>
      </c>
      <c r="B977" s="106" t="s">
        <v>2065</v>
      </c>
      <c r="C977" s="239">
        <v>0</v>
      </c>
      <c r="D977" s="239"/>
      <c r="E977" s="240"/>
    </row>
    <row r="978" s="84" customFormat="1" customHeight="1" spans="1:5">
      <c r="A978" s="106">
        <v>2140104</v>
      </c>
      <c r="B978" s="106" t="s">
        <v>2775</v>
      </c>
      <c r="C978" s="239">
        <v>4072</v>
      </c>
      <c r="D978" s="239">
        <v>1275</v>
      </c>
      <c r="E978" s="240">
        <f>D978/C978</f>
        <v>0.31311394891945</v>
      </c>
    </row>
    <row r="979" s="84" customFormat="1" customHeight="1" spans="1:5">
      <c r="A979" s="106">
        <v>2140106</v>
      </c>
      <c r="B979" s="106" t="s">
        <v>2776</v>
      </c>
      <c r="C979" s="239">
        <v>1730.244014</v>
      </c>
      <c r="D979" s="239">
        <v>2418</v>
      </c>
      <c r="E979" s="240">
        <f>D979/C979</f>
        <v>1.39749074722128</v>
      </c>
    </row>
    <row r="980" s="84" customFormat="1" customHeight="1" spans="1:5">
      <c r="A980" s="106">
        <v>2140109</v>
      </c>
      <c r="B980" s="106" t="s">
        <v>2777</v>
      </c>
      <c r="C980" s="239">
        <v>10</v>
      </c>
      <c r="D980" s="239">
        <v>7</v>
      </c>
      <c r="E980" s="240">
        <f>D980/C980</f>
        <v>0.7</v>
      </c>
    </row>
    <row r="981" s="84" customFormat="1" customHeight="1" spans="1:5">
      <c r="A981" s="106">
        <v>2140110</v>
      </c>
      <c r="B981" s="106" t="s">
        <v>2778</v>
      </c>
      <c r="C981" s="239">
        <v>75</v>
      </c>
      <c r="D981" s="239">
        <v>52</v>
      </c>
      <c r="E981" s="240">
        <f>D981/C981</f>
        <v>0.693333333333333</v>
      </c>
    </row>
    <row r="982" s="84" customFormat="1" customHeight="1" spans="1:5">
      <c r="A982" s="106">
        <v>2140112</v>
      </c>
      <c r="B982" s="106" t="s">
        <v>2779</v>
      </c>
      <c r="C982" s="239">
        <v>787.862968</v>
      </c>
      <c r="D982" s="239">
        <v>1015</v>
      </c>
      <c r="E982" s="240">
        <f>D982/C982</f>
        <v>1.28829509854561</v>
      </c>
    </row>
    <row r="983" s="84" customFormat="1" customHeight="1" spans="1:5">
      <c r="A983" s="106">
        <v>2140114</v>
      </c>
      <c r="B983" s="106" t="s">
        <v>2780</v>
      </c>
      <c r="C983" s="239">
        <v>0</v>
      </c>
      <c r="D983" s="239"/>
      <c r="E983" s="240"/>
    </row>
    <row r="984" s="84" customFormat="1" customHeight="1" spans="1:5">
      <c r="A984" s="106">
        <v>2140122</v>
      </c>
      <c r="B984" s="106" t="s">
        <v>2781</v>
      </c>
      <c r="C984" s="239">
        <v>0</v>
      </c>
      <c r="D984" s="239"/>
      <c r="E984" s="240"/>
    </row>
    <row r="985" s="84" customFormat="1" customHeight="1" spans="1:5">
      <c r="A985" s="106">
        <v>2140123</v>
      </c>
      <c r="B985" s="106" t="s">
        <v>2782</v>
      </c>
      <c r="C985" s="239">
        <v>0</v>
      </c>
      <c r="D985" s="239"/>
      <c r="E985" s="240"/>
    </row>
    <row r="986" s="84" customFormat="1" customHeight="1" spans="1:5">
      <c r="A986" s="106">
        <v>2140127</v>
      </c>
      <c r="B986" s="106" t="s">
        <v>2783</v>
      </c>
      <c r="C986" s="239">
        <v>0</v>
      </c>
      <c r="D986" s="239"/>
      <c r="E986" s="240"/>
    </row>
    <row r="987" s="84" customFormat="1" customHeight="1" spans="1:5">
      <c r="A987" s="106">
        <v>2140128</v>
      </c>
      <c r="B987" s="106" t="s">
        <v>2784</v>
      </c>
      <c r="C987" s="239">
        <v>0</v>
      </c>
      <c r="D987" s="239"/>
      <c r="E987" s="240"/>
    </row>
    <row r="988" s="84" customFormat="1" customHeight="1" spans="1:5">
      <c r="A988" s="106">
        <v>2140129</v>
      </c>
      <c r="B988" s="106" t="s">
        <v>2785</v>
      </c>
      <c r="C988" s="239">
        <v>0</v>
      </c>
      <c r="D988" s="239"/>
      <c r="E988" s="240"/>
    </row>
    <row r="989" s="84" customFormat="1" customHeight="1" spans="1:5">
      <c r="A989" s="106">
        <v>2140130</v>
      </c>
      <c r="B989" s="106" t="s">
        <v>2786</v>
      </c>
      <c r="C989" s="239">
        <v>0</v>
      </c>
      <c r="D989" s="239"/>
      <c r="E989" s="240"/>
    </row>
    <row r="990" s="84" customFormat="1" customHeight="1" spans="1:5">
      <c r="A990" s="106">
        <v>2140131</v>
      </c>
      <c r="B990" s="106" t="s">
        <v>2787</v>
      </c>
      <c r="C990" s="239">
        <v>0</v>
      </c>
      <c r="D990" s="239"/>
      <c r="E990" s="240"/>
    </row>
    <row r="991" s="84" customFormat="1" customHeight="1" spans="1:5">
      <c r="A991" s="106">
        <v>2140133</v>
      </c>
      <c r="B991" s="106" t="s">
        <v>2788</v>
      </c>
      <c r="C991" s="239">
        <v>0</v>
      </c>
      <c r="D991" s="239"/>
      <c r="E991" s="240"/>
    </row>
    <row r="992" s="84" customFormat="1" customHeight="1" spans="1:5">
      <c r="A992" s="106">
        <v>2140136</v>
      </c>
      <c r="B992" s="106" t="s">
        <v>2789</v>
      </c>
      <c r="C992" s="239">
        <v>149.904085</v>
      </c>
      <c r="D992" s="239">
        <v>143</v>
      </c>
      <c r="E992" s="240">
        <f>D992/C992</f>
        <v>0.953943316488006</v>
      </c>
    </row>
    <row r="993" s="84" customFormat="1" customHeight="1" spans="1:5">
      <c r="A993" s="106">
        <v>2140138</v>
      </c>
      <c r="B993" s="106" t="s">
        <v>2790</v>
      </c>
      <c r="C993" s="239">
        <v>0</v>
      </c>
      <c r="D993" s="239"/>
      <c r="E993" s="240"/>
    </row>
    <row r="994" s="84" customFormat="1" customHeight="1" spans="1:5">
      <c r="A994" s="106">
        <v>2140199</v>
      </c>
      <c r="B994" s="106" t="s">
        <v>2791</v>
      </c>
      <c r="C994" s="239">
        <v>20</v>
      </c>
      <c r="D994" s="239">
        <v>607</v>
      </c>
      <c r="E994" s="240">
        <f>D994/C994</f>
        <v>30.35</v>
      </c>
    </row>
    <row r="995" s="84" customFormat="1" customHeight="1" spans="1:5">
      <c r="A995" s="106">
        <v>21402</v>
      </c>
      <c r="B995" s="241" t="s">
        <v>2792</v>
      </c>
      <c r="C995" s="239">
        <v>0</v>
      </c>
      <c r="D995" s="239">
        <v>0</v>
      </c>
      <c r="E995" s="240"/>
    </row>
    <row r="996" s="84" customFormat="1" customHeight="1" spans="1:5">
      <c r="A996" s="106">
        <v>2140201</v>
      </c>
      <c r="B996" s="106" t="s">
        <v>2063</v>
      </c>
      <c r="C996" s="239">
        <v>0</v>
      </c>
      <c r="D996" s="239"/>
      <c r="E996" s="240"/>
    </row>
    <row r="997" s="84" customFormat="1" customHeight="1" spans="1:5">
      <c r="A997" s="106">
        <v>2140202</v>
      </c>
      <c r="B997" s="106" t="s">
        <v>2064</v>
      </c>
      <c r="C997" s="239">
        <v>0</v>
      </c>
      <c r="D997" s="239"/>
      <c r="E997" s="240"/>
    </row>
    <row r="998" s="84" customFormat="1" customHeight="1" spans="1:5">
      <c r="A998" s="106">
        <v>2140203</v>
      </c>
      <c r="B998" s="106" t="s">
        <v>2065</v>
      </c>
      <c r="C998" s="239">
        <v>0</v>
      </c>
      <c r="D998" s="239"/>
      <c r="E998" s="240"/>
    </row>
    <row r="999" s="84" customFormat="1" customHeight="1" spans="1:5">
      <c r="A999" s="106">
        <v>2140204</v>
      </c>
      <c r="B999" s="106" t="s">
        <v>2793</v>
      </c>
      <c r="C999" s="239">
        <v>0</v>
      </c>
      <c r="D999" s="239"/>
      <c r="E999" s="240"/>
    </row>
    <row r="1000" s="84" customFormat="1" customHeight="1" spans="1:5">
      <c r="A1000" s="106">
        <v>2140205</v>
      </c>
      <c r="B1000" s="106" t="s">
        <v>2794</v>
      </c>
      <c r="C1000" s="239">
        <v>0</v>
      </c>
      <c r="D1000" s="239"/>
      <c r="E1000" s="240"/>
    </row>
    <row r="1001" s="84" customFormat="1" customHeight="1" spans="1:5">
      <c r="A1001" s="106">
        <v>2140206</v>
      </c>
      <c r="B1001" s="106" t="s">
        <v>2795</v>
      </c>
      <c r="C1001" s="239">
        <v>0</v>
      </c>
      <c r="D1001" s="239"/>
      <c r="E1001" s="240"/>
    </row>
    <row r="1002" s="84" customFormat="1" customHeight="1" spans="1:5">
      <c r="A1002" s="106">
        <v>2140207</v>
      </c>
      <c r="B1002" s="106" t="s">
        <v>2796</v>
      </c>
      <c r="C1002" s="239">
        <v>0</v>
      </c>
      <c r="D1002" s="239"/>
      <c r="E1002" s="240"/>
    </row>
    <row r="1003" s="84" customFormat="1" customHeight="1" spans="1:5">
      <c r="A1003" s="106">
        <v>2140208</v>
      </c>
      <c r="B1003" s="106" t="s">
        <v>2797</v>
      </c>
      <c r="C1003" s="239">
        <v>0</v>
      </c>
      <c r="D1003" s="239"/>
      <c r="E1003" s="240"/>
    </row>
    <row r="1004" s="84" customFormat="1" customHeight="1" spans="1:5">
      <c r="A1004" s="106">
        <v>2140299</v>
      </c>
      <c r="B1004" s="106" t="s">
        <v>2798</v>
      </c>
      <c r="C1004" s="239">
        <v>0</v>
      </c>
      <c r="D1004" s="239"/>
      <c r="E1004" s="240"/>
    </row>
    <row r="1005" s="84" customFormat="1" customHeight="1" spans="1:5">
      <c r="A1005" s="106">
        <v>21403</v>
      </c>
      <c r="B1005" s="241" t="s">
        <v>2799</v>
      </c>
      <c r="C1005" s="239">
        <v>0</v>
      </c>
      <c r="D1005" s="239">
        <v>0</v>
      </c>
      <c r="E1005" s="240"/>
    </row>
    <row r="1006" s="84" customFormat="1" customHeight="1" spans="1:5">
      <c r="A1006" s="106">
        <v>2140301</v>
      </c>
      <c r="B1006" s="106" t="s">
        <v>2063</v>
      </c>
      <c r="C1006" s="239">
        <v>0</v>
      </c>
      <c r="D1006" s="239"/>
      <c r="E1006" s="240"/>
    </row>
    <row r="1007" s="84" customFormat="1" customHeight="1" spans="1:5">
      <c r="A1007" s="106">
        <v>2140302</v>
      </c>
      <c r="B1007" s="106" t="s">
        <v>2064</v>
      </c>
      <c r="C1007" s="239">
        <v>0</v>
      </c>
      <c r="D1007" s="239"/>
      <c r="E1007" s="240"/>
    </row>
    <row r="1008" s="84" customFormat="1" customHeight="1" spans="1:5">
      <c r="A1008" s="106">
        <v>2140303</v>
      </c>
      <c r="B1008" s="106" t="s">
        <v>2065</v>
      </c>
      <c r="C1008" s="239">
        <v>0</v>
      </c>
      <c r="D1008" s="239"/>
      <c r="E1008" s="240"/>
    </row>
    <row r="1009" s="84" customFormat="1" customHeight="1" spans="1:5">
      <c r="A1009" s="106">
        <v>2140304</v>
      </c>
      <c r="B1009" s="106" t="s">
        <v>2800</v>
      </c>
      <c r="C1009" s="239">
        <v>0</v>
      </c>
      <c r="D1009" s="239"/>
      <c r="E1009" s="240"/>
    </row>
    <row r="1010" s="84" customFormat="1" customHeight="1" spans="1:5">
      <c r="A1010" s="106">
        <v>2140305</v>
      </c>
      <c r="B1010" s="106" t="s">
        <v>2801</v>
      </c>
      <c r="C1010" s="239">
        <v>0</v>
      </c>
      <c r="D1010" s="239"/>
      <c r="E1010" s="240"/>
    </row>
    <row r="1011" s="84" customFormat="1" customHeight="1" spans="1:5">
      <c r="A1011" s="106">
        <v>2140306</v>
      </c>
      <c r="B1011" s="106" t="s">
        <v>2802</v>
      </c>
      <c r="C1011" s="239">
        <v>0</v>
      </c>
      <c r="D1011" s="239"/>
      <c r="E1011" s="240"/>
    </row>
    <row r="1012" s="84" customFormat="1" customHeight="1" spans="1:5">
      <c r="A1012" s="106">
        <v>2140307</v>
      </c>
      <c r="B1012" s="106" t="s">
        <v>2803</v>
      </c>
      <c r="C1012" s="239">
        <v>0</v>
      </c>
      <c r="D1012" s="239"/>
      <c r="E1012" s="240"/>
    </row>
    <row r="1013" s="84" customFormat="1" customHeight="1" spans="1:5">
      <c r="A1013" s="106">
        <v>2140308</v>
      </c>
      <c r="B1013" s="106" t="s">
        <v>2804</v>
      </c>
      <c r="C1013" s="239">
        <v>0</v>
      </c>
      <c r="D1013" s="239"/>
      <c r="E1013" s="240"/>
    </row>
    <row r="1014" s="84" customFormat="1" customHeight="1" spans="1:5">
      <c r="A1014" s="106">
        <v>2140399</v>
      </c>
      <c r="B1014" s="106" t="s">
        <v>2805</v>
      </c>
      <c r="C1014" s="239">
        <v>0</v>
      </c>
      <c r="D1014" s="239"/>
      <c r="E1014" s="240"/>
    </row>
    <row r="1015" s="84" customFormat="1" customHeight="1" spans="1:5">
      <c r="A1015" s="106">
        <v>21405</v>
      </c>
      <c r="B1015" s="241" t="s">
        <v>2806</v>
      </c>
      <c r="C1015" s="239">
        <v>0</v>
      </c>
      <c r="D1015" s="239">
        <v>0</v>
      </c>
      <c r="E1015" s="240"/>
    </row>
    <row r="1016" s="84" customFormat="1" customHeight="1" spans="1:5">
      <c r="A1016" s="106">
        <v>2140501</v>
      </c>
      <c r="B1016" s="106" t="s">
        <v>2063</v>
      </c>
      <c r="C1016" s="239">
        <v>0</v>
      </c>
      <c r="D1016" s="239"/>
      <c r="E1016" s="240"/>
    </row>
    <row r="1017" s="84" customFormat="1" customHeight="1" spans="1:5">
      <c r="A1017" s="106">
        <v>2140502</v>
      </c>
      <c r="B1017" s="106" t="s">
        <v>2064</v>
      </c>
      <c r="C1017" s="239">
        <v>0</v>
      </c>
      <c r="D1017" s="239"/>
      <c r="E1017" s="240"/>
    </row>
    <row r="1018" s="84" customFormat="1" customHeight="1" spans="1:5">
      <c r="A1018" s="106">
        <v>2140503</v>
      </c>
      <c r="B1018" s="106" t="s">
        <v>2065</v>
      </c>
      <c r="C1018" s="239">
        <v>0</v>
      </c>
      <c r="D1018" s="239"/>
      <c r="E1018" s="240"/>
    </row>
    <row r="1019" s="84" customFormat="1" customHeight="1" spans="1:5">
      <c r="A1019" s="106">
        <v>2140504</v>
      </c>
      <c r="B1019" s="106" t="s">
        <v>2797</v>
      </c>
      <c r="C1019" s="239">
        <v>0</v>
      </c>
      <c r="D1019" s="239"/>
      <c r="E1019" s="240"/>
    </row>
    <row r="1020" s="84" customFormat="1" customHeight="1" spans="1:5">
      <c r="A1020" s="106">
        <v>2140505</v>
      </c>
      <c r="B1020" s="106" t="s">
        <v>2807</v>
      </c>
      <c r="C1020" s="239">
        <v>0</v>
      </c>
      <c r="D1020" s="239"/>
      <c r="E1020" s="240"/>
    </row>
    <row r="1021" s="84" customFormat="1" customHeight="1" spans="1:5">
      <c r="A1021" s="106">
        <v>2140599</v>
      </c>
      <c r="B1021" s="106" t="s">
        <v>2808</v>
      </c>
      <c r="C1021" s="239">
        <v>0</v>
      </c>
      <c r="D1021" s="239"/>
      <c r="E1021" s="240"/>
    </row>
    <row r="1022" s="84" customFormat="1" customHeight="1" spans="1:5">
      <c r="A1022" s="106">
        <v>21499</v>
      </c>
      <c r="B1022" s="241" t="s">
        <v>2809</v>
      </c>
      <c r="C1022" s="239">
        <v>0</v>
      </c>
      <c r="D1022" s="239">
        <v>334</v>
      </c>
      <c r="E1022" s="240"/>
    </row>
    <row r="1023" s="84" customFormat="1" customHeight="1" spans="1:5">
      <c r="A1023" s="106">
        <v>2149901</v>
      </c>
      <c r="B1023" s="106" t="s">
        <v>2810</v>
      </c>
      <c r="C1023" s="239">
        <v>0</v>
      </c>
      <c r="D1023" s="239">
        <v>126</v>
      </c>
      <c r="E1023" s="240"/>
    </row>
    <row r="1024" s="84" customFormat="1" customHeight="1" spans="1:5">
      <c r="A1024" s="106">
        <v>2149999</v>
      </c>
      <c r="B1024" s="106" t="s">
        <v>2811</v>
      </c>
      <c r="C1024" s="239">
        <v>0</v>
      </c>
      <c r="D1024" s="239">
        <v>208</v>
      </c>
      <c r="E1024" s="240"/>
    </row>
    <row r="1025" s="84" customFormat="1" customHeight="1" spans="1:5">
      <c r="A1025" s="106">
        <v>215</v>
      </c>
      <c r="B1025" s="241" t="s">
        <v>2812</v>
      </c>
      <c r="C1025" s="239">
        <v>0</v>
      </c>
      <c r="D1025" s="239">
        <v>541</v>
      </c>
      <c r="E1025" s="240"/>
    </row>
    <row r="1026" s="84" customFormat="1" customHeight="1" spans="1:5">
      <c r="A1026" s="106">
        <v>21501</v>
      </c>
      <c r="B1026" s="241" t="s">
        <v>2813</v>
      </c>
      <c r="C1026" s="239">
        <v>0</v>
      </c>
      <c r="D1026" s="239">
        <v>0</v>
      </c>
      <c r="E1026" s="240"/>
    </row>
    <row r="1027" s="84" customFormat="1" customHeight="1" spans="1:5">
      <c r="A1027" s="106">
        <v>2150101</v>
      </c>
      <c r="B1027" s="106" t="s">
        <v>2063</v>
      </c>
      <c r="C1027" s="239">
        <v>0</v>
      </c>
      <c r="D1027" s="239"/>
      <c r="E1027" s="240"/>
    </row>
    <row r="1028" s="84" customFormat="1" customHeight="1" spans="1:5">
      <c r="A1028" s="106">
        <v>2150102</v>
      </c>
      <c r="B1028" s="106" t="s">
        <v>2064</v>
      </c>
      <c r="C1028" s="239">
        <v>0</v>
      </c>
      <c r="D1028" s="239"/>
      <c r="E1028" s="240"/>
    </row>
    <row r="1029" s="84" customFormat="1" customHeight="1" spans="1:5">
      <c r="A1029" s="106">
        <v>2150103</v>
      </c>
      <c r="B1029" s="106" t="s">
        <v>2065</v>
      </c>
      <c r="C1029" s="239">
        <v>0</v>
      </c>
      <c r="D1029" s="239"/>
      <c r="E1029" s="240"/>
    </row>
    <row r="1030" s="84" customFormat="1" customHeight="1" spans="1:5">
      <c r="A1030" s="106">
        <v>2150104</v>
      </c>
      <c r="B1030" s="106" t="s">
        <v>2814</v>
      </c>
      <c r="C1030" s="239">
        <v>0</v>
      </c>
      <c r="D1030" s="239"/>
      <c r="E1030" s="240"/>
    </row>
    <row r="1031" s="84" customFormat="1" customHeight="1" spans="1:5">
      <c r="A1031" s="106">
        <v>2150105</v>
      </c>
      <c r="B1031" s="106" t="s">
        <v>2815</v>
      </c>
      <c r="C1031" s="239">
        <v>0</v>
      </c>
      <c r="D1031" s="239"/>
      <c r="E1031" s="240"/>
    </row>
    <row r="1032" s="84" customFormat="1" customHeight="1" spans="1:5">
      <c r="A1032" s="106">
        <v>2150106</v>
      </c>
      <c r="B1032" s="106" t="s">
        <v>2816</v>
      </c>
      <c r="C1032" s="239">
        <v>0</v>
      </c>
      <c r="D1032" s="239"/>
      <c r="E1032" s="240"/>
    </row>
    <row r="1033" s="84" customFormat="1" customHeight="1" spans="1:5">
      <c r="A1033" s="106">
        <v>2150107</v>
      </c>
      <c r="B1033" s="106" t="s">
        <v>2817</v>
      </c>
      <c r="C1033" s="239">
        <v>0</v>
      </c>
      <c r="D1033" s="239"/>
      <c r="E1033" s="240"/>
    </row>
    <row r="1034" s="84" customFormat="1" customHeight="1" spans="1:5">
      <c r="A1034" s="106">
        <v>2150108</v>
      </c>
      <c r="B1034" s="106" t="s">
        <v>2818</v>
      </c>
      <c r="C1034" s="239">
        <v>0</v>
      </c>
      <c r="D1034" s="239"/>
      <c r="E1034" s="240"/>
    </row>
    <row r="1035" s="84" customFormat="1" customHeight="1" spans="1:5">
      <c r="A1035" s="106">
        <v>2150199</v>
      </c>
      <c r="B1035" s="106" t="s">
        <v>2819</v>
      </c>
      <c r="C1035" s="239">
        <v>0</v>
      </c>
      <c r="D1035" s="239"/>
      <c r="E1035" s="240"/>
    </row>
    <row r="1036" s="84" customFormat="1" customHeight="1" spans="1:5">
      <c r="A1036" s="106">
        <v>21502</v>
      </c>
      <c r="B1036" s="241" t="s">
        <v>2820</v>
      </c>
      <c r="C1036" s="239">
        <v>0</v>
      </c>
      <c r="D1036" s="239">
        <v>387</v>
      </c>
      <c r="E1036" s="240"/>
    </row>
    <row r="1037" s="84" customFormat="1" customHeight="1" spans="1:5">
      <c r="A1037" s="106">
        <v>2150201</v>
      </c>
      <c r="B1037" s="106" t="s">
        <v>2063</v>
      </c>
      <c r="C1037" s="239">
        <v>0</v>
      </c>
      <c r="D1037" s="239"/>
      <c r="E1037" s="240"/>
    </row>
    <row r="1038" s="84" customFormat="1" customHeight="1" spans="1:5">
      <c r="A1038" s="106">
        <v>2150202</v>
      </c>
      <c r="B1038" s="106" t="s">
        <v>2064</v>
      </c>
      <c r="C1038" s="239">
        <v>0</v>
      </c>
      <c r="D1038" s="239"/>
      <c r="E1038" s="240"/>
    </row>
    <row r="1039" s="84" customFormat="1" customHeight="1" spans="1:5">
      <c r="A1039" s="106">
        <v>2150203</v>
      </c>
      <c r="B1039" s="106" t="s">
        <v>2065</v>
      </c>
      <c r="C1039" s="239">
        <v>0</v>
      </c>
      <c r="D1039" s="239"/>
      <c r="E1039" s="240"/>
    </row>
    <row r="1040" s="84" customFormat="1" customHeight="1" spans="1:5">
      <c r="A1040" s="106">
        <v>2150204</v>
      </c>
      <c r="B1040" s="106" t="s">
        <v>2821</v>
      </c>
      <c r="C1040" s="239">
        <v>0</v>
      </c>
      <c r="D1040" s="239"/>
      <c r="E1040" s="240"/>
    </row>
    <row r="1041" s="84" customFormat="1" customHeight="1" spans="1:5">
      <c r="A1041" s="106">
        <v>2150205</v>
      </c>
      <c r="B1041" s="106" t="s">
        <v>2822</v>
      </c>
      <c r="C1041" s="239">
        <v>0</v>
      </c>
      <c r="D1041" s="239"/>
      <c r="E1041" s="240"/>
    </row>
    <row r="1042" s="84" customFormat="1" customHeight="1" spans="1:5">
      <c r="A1042" s="106">
        <v>2150206</v>
      </c>
      <c r="B1042" s="106" t="s">
        <v>2823</v>
      </c>
      <c r="C1042" s="239">
        <v>0</v>
      </c>
      <c r="D1042" s="239"/>
      <c r="E1042" s="240"/>
    </row>
    <row r="1043" s="84" customFormat="1" customHeight="1" spans="1:5">
      <c r="A1043" s="106">
        <v>2150207</v>
      </c>
      <c r="B1043" s="106" t="s">
        <v>2824</v>
      </c>
      <c r="C1043" s="239">
        <v>0</v>
      </c>
      <c r="D1043" s="239">
        <v>4</v>
      </c>
      <c r="E1043" s="240"/>
    </row>
    <row r="1044" s="84" customFormat="1" customHeight="1" spans="1:5">
      <c r="A1044" s="106">
        <v>2150208</v>
      </c>
      <c r="B1044" s="106" t="s">
        <v>2825</v>
      </c>
      <c r="C1044" s="239">
        <v>0</v>
      </c>
      <c r="D1044" s="239"/>
      <c r="E1044" s="240"/>
    </row>
    <row r="1045" s="84" customFormat="1" customHeight="1" spans="1:5">
      <c r="A1045" s="106">
        <v>2150209</v>
      </c>
      <c r="B1045" s="106" t="s">
        <v>2826</v>
      </c>
      <c r="C1045" s="239">
        <v>0</v>
      </c>
      <c r="D1045" s="239">
        <v>3</v>
      </c>
      <c r="E1045" s="240"/>
    </row>
    <row r="1046" s="84" customFormat="1" customHeight="1" spans="1:5">
      <c r="A1046" s="106">
        <v>2150210</v>
      </c>
      <c r="B1046" s="106" t="s">
        <v>2827</v>
      </c>
      <c r="C1046" s="239">
        <v>0</v>
      </c>
      <c r="D1046" s="239"/>
      <c r="E1046" s="240"/>
    </row>
    <row r="1047" s="84" customFormat="1" customHeight="1" spans="1:5">
      <c r="A1047" s="106">
        <v>2150212</v>
      </c>
      <c r="B1047" s="106" t="s">
        <v>2828</v>
      </c>
      <c r="C1047" s="239">
        <v>0</v>
      </c>
      <c r="D1047" s="239"/>
      <c r="E1047" s="240"/>
    </row>
    <row r="1048" s="84" customFormat="1" customHeight="1" spans="1:5">
      <c r="A1048" s="106">
        <v>2150213</v>
      </c>
      <c r="B1048" s="106" t="s">
        <v>2829</v>
      </c>
      <c r="C1048" s="239">
        <v>0</v>
      </c>
      <c r="D1048" s="239"/>
      <c r="E1048" s="240"/>
    </row>
    <row r="1049" s="84" customFormat="1" customHeight="1" spans="1:5">
      <c r="A1049" s="106">
        <v>2150214</v>
      </c>
      <c r="B1049" s="106" t="s">
        <v>2830</v>
      </c>
      <c r="C1049" s="239">
        <v>0</v>
      </c>
      <c r="D1049" s="239"/>
      <c r="E1049" s="240"/>
    </row>
    <row r="1050" s="84" customFormat="1" customHeight="1" spans="1:5">
      <c r="A1050" s="106">
        <v>2150215</v>
      </c>
      <c r="B1050" s="106" t="s">
        <v>2831</v>
      </c>
      <c r="C1050" s="239">
        <v>0</v>
      </c>
      <c r="D1050" s="239"/>
      <c r="E1050" s="240"/>
    </row>
    <row r="1051" s="84" customFormat="1" customHeight="1" spans="1:5">
      <c r="A1051" s="106">
        <v>2150299</v>
      </c>
      <c r="B1051" s="106" t="s">
        <v>2832</v>
      </c>
      <c r="C1051" s="239">
        <v>0</v>
      </c>
      <c r="D1051" s="239">
        <v>380</v>
      </c>
      <c r="E1051" s="240"/>
    </row>
    <row r="1052" s="84" customFormat="1" customHeight="1" spans="1:5">
      <c r="A1052" s="106">
        <v>21503</v>
      </c>
      <c r="B1052" s="241" t="s">
        <v>2833</v>
      </c>
      <c r="C1052" s="239">
        <v>0</v>
      </c>
      <c r="D1052" s="239">
        <v>0</v>
      </c>
      <c r="E1052" s="240"/>
    </row>
    <row r="1053" s="84" customFormat="1" customHeight="1" spans="1:5">
      <c r="A1053" s="106">
        <v>2150301</v>
      </c>
      <c r="B1053" s="106" t="s">
        <v>2063</v>
      </c>
      <c r="C1053" s="239">
        <v>0</v>
      </c>
      <c r="D1053" s="239"/>
      <c r="E1053" s="240"/>
    </row>
    <row r="1054" s="84" customFormat="1" customHeight="1" spans="1:5">
      <c r="A1054" s="106">
        <v>2150302</v>
      </c>
      <c r="B1054" s="106" t="s">
        <v>2064</v>
      </c>
      <c r="C1054" s="239">
        <v>0</v>
      </c>
      <c r="D1054" s="239"/>
      <c r="E1054" s="240"/>
    </row>
    <row r="1055" s="84" customFormat="1" customHeight="1" spans="1:5">
      <c r="A1055" s="106">
        <v>2150303</v>
      </c>
      <c r="B1055" s="106" t="s">
        <v>2065</v>
      </c>
      <c r="C1055" s="239">
        <v>0</v>
      </c>
      <c r="D1055" s="239"/>
      <c r="E1055" s="240"/>
    </row>
    <row r="1056" s="84" customFormat="1" customHeight="1" spans="1:5">
      <c r="A1056" s="106">
        <v>2150399</v>
      </c>
      <c r="B1056" s="106" t="s">
        <v>2834</v>
      </c>
      <c r="C1056" s="239">
        <v>0</v>
      </c>
      <c r="D1056" s="239"/>
      <c r="E1056" s="240"/>
    </row>
    <row r="1057" s="84" customFormat="1" customHeight="1" spans="1:5">
      <c r="A1057" s="106">
        <v>21505</v>
      </c>
      <c r="B1057" s="241" t="s">
        <v>2835</v>
      </c>
      <c r="C1057" s="239">
        <v>0</v>
      </c>
      <c r="D1057" s="239">
        <v>0</v>
      </c>
      <c r="E1057" s="240"/>
    </row>
    <row r="1058" s="84" customFormat="1" customHeight="1" spans="1:5">
      <c r="A1058" s="106">
        <v>2150501</v>
      </c>
      <c r="B1058" s="106" t="s">
        <v>2063</v>
      </c>
      <c r="C1058" s="239">
        <v>0</v>
      </c>
      <c r="D1058" s="239"/>
      <c r="E1058" s="240"/>
    </row>
    <row r="1059" s="84" customFormat="1" customHeight="1" spans="1:5">
      <c r="A1059" s="106">
        <v>2150502</v>
      </c>
      <c r="B1059" s="106" t="s">
        <v>2064</v>
      </c>
      <c r="C1059" s="239">
        <v>0</v>
      </c>
      <c r="D1059" s="239"/>
      <c r="E1059" s="240"/>
    </row>
    <row r="1060" s="84" customFormat="1" customHeight="1" spans="1:5">
      <c r="A1060" s="106">
        <v>2150503</v>
      </c>
      <c r="B1060" s="106" t="s">
        <v>2065</v>
      </c>
      <c r="C1060" s="239">
        <v>0</v>
      </c>
      <c r="D1060" s="239"/>
      <c r="E1060" s="240"/>
    </row>
    <row r="1061" s="84" customFormat="1" customHeight="1" spans="1:5">
      <c r="A1061" s="106">
        <v>2150505</v>
      </c>
      <c r="B1061" s="106" t="s">
        <v>2836</v>
      </c>
      <c r="C1061" s="239">
        <v>0</v>
      </c>
      <c r="D1061" s="239"/>
      <c r="E1061" s="240"/>
    </row>
    <row r="1062" s="84" customFormat="1" customHeight="1" spans="1:5">
      <c r="A1062" s="106">
        <v>2150507</v>
      </c>
      <c r="B1062" s="106" t="s">
        <v>2837</v>
      </c>
      <c r="C1062" s="239">
        <v>0</v>
      </c>
      <c r="D1062" s="239"/>
      <c r="E1062" s="240"/>
    </row>
    <row r="1063" s="84" customFormat="1" customHeight="1" spans="1:5">
      <c r="A1063" s="106">
        <v>2150508</v>
      </c>
      <c r="B1063" s="106" t="s">
        <v>2838</v>
      </c>
      <c r="C1063" s="239">
        <v>0</v>
      </c>
      <c r="D1063" s="239"/>
      <c r="E1063" s="240"/>
    </row>
    <row r="1064" s="84" customFormat="1" customHeight="1" spans="1:5">
      <c r="A1064" s="106">
        <v>2150516</v>
      </c>
      <c r="B1064" s="106" t="s">
        <v>2839</v>
      </c>
      <c r="C1064" s="239"/>
      <c r="D1064" s="239"/>
      <c r="E1064" s="240"/>
    </row>
    <row r="1065" s="84" customFormat="1" customHeight="1" spans="1:5">
      <c r="A1065" s="106">
        <v>2150517</v>
      </c>
      <c r="B1065" s="106" t="s">
        <v>2840</v>
      </c>
      <c r="C1065" s="239"/>
      <c r="D1065" s="239"/>
      <c r="E1065" s="240"/>
    </row>
    <row r="1066" s="84" customFormat="1" customHeight="1" spans="1:5">
      <c r="A1066" s="106">
        <v>2150550</v>
      </c>
      <c r="B1066" s="106" t="s">
        <v>2072</v>
      </c>
      <c r="C1066" s="239"/>
      <c r="D1066" s="239"/>
      <c r="E1066" s="240"/>
    </row>
    <row r="1067" s="84" customFormat="1" customHeight="1" spans="1:5">
      <c r="A1067" s="106">
        <v>2150599</v>
      </c>
      <c r="B1067" s="106" t="s">
        <v>2841</v>
      </c>
      <c r="C1067" s="239">
        <v>0</v>
      </c>
      <c r="D1067" s="239"/>
      <c r="E1067" s="240"/>
    </row>
    <row r="1068" s="84" customFormat="1" customHeight="1" spans="1:5">
      <c r="A1068" s="106">
        <v>21507</v>
      </c>
      <c r="B1068" s="241" t="s">
        <v>2842</v>
      </c>
      <c r="C1068" s="239">
        <v>0</v>
      </c>
      <c r="D1068" s="239">
        <v>0</v>
      </c>
      <c r="E1068" s="240"/>
    </row>
    <row r="1069" s="84" customFormat="1" customHeight="1" spans="1:5">
      <c r="A1069" s="106">
        <v>2150701</v>
      </c>
      <c r="B1069" s="106" t="s">
        <v>2063</v>
      </c>
      <c r="C1069" s="239">
        <v>0</v>
      </c>
      <c r="D1069" s="239"/>
      <c r="E1069" s="240"/>
    </row>
    <row r="1070" s="84" customFormat="1" customHeight="1" spans="1:5">
      <c r="A1070" s="106">
        <v>2150702</v>
      </c>
      <c r="B1070" s="106" t="s">
        <v>2064</v>
      </c>
      <c r="C1070" s="239">
        <v>0</v>
      </c>
      <c r="D1070" s="239"/>
      <c r="E1070" s="240"/>
    </row>
    <row r="1071" s="84" customFormat="1" customHeight="1" spans="1:5">
      <c r="A1071" s="106">
        <v>2150703</v>
      </c>
      <c r="B1071" s="106" t="s">
        <v>2065</v>
      </c>
      <c r="C1071" s="239">
        <v>0</v>
      </c>
      <c r="D1071" s="239"/>
      <c r="E1071" s="240"/>
    </row>
    <row r="1072" s="84" customFormat="1" customHeight="1" spans="1:5">
      <c r="A1072" s="106">
        <v>2150704</v>
      </c>
      <c r="B1072" s="106" t="s">
        <v>2843</v>
      </c>
      <c r="C1072" s="239">
        <v>0</v>
      </c>
      <c r="D1072" s="239"/>
      <c r="E1072" s="240"/>
    </row>
    <row r="1073" s="84" customFormat="1" customHeight="1" spans="1:5">
      <c r="A1073" s="106">
        <v>2150705</v>
      </c>
      <c r="B1073" s="106" t="s">
        <v>2844</v>
      </c>
      <c r="C1073" s="239">
        <v>0</v>
      </c>
      <c r="D1073" s="239"/>
      <c r="E1073" s="240"/>
    </row>
    <row r="1074" s="84" customFormat="1" customHeight="1" spans="1:5">
      <c r="A1074" s="106">
        <v>2150799</v>
      </c>
      <c r="B1074" s="106" t="s">
        <v>2845</v>
      </c>
      <c r="C1074" s="239">
        <v>0</v>
      </c>
      <c r="D1074" s="239"/>
      <c r="E1074" s="240"/>
    </row>
    <row r="1075" s="84" customFormat="1" customHeight="1" spans="1:5">
      <c r="A1075" s="106">
        <v>21508</v>
      </c>
      <c r="B1075" s="241" t="s">
        <v>2846</v>
      </c>
      <c r="C1075" s="239">
        <v>0</v>
      </c>
      <c r="D1075" s="239">
        <v>55</v>
      </c>
      <c r="E1075" s="240"/>
    </row>
    <row r="1076" s="84" customFormat="1" customHeight="1" spans="1:5">
      <c r="A1076" s="106">
        <v>2150801</v>
      </c>
      <c r="B1076" s="106" t="s">
        <v>2063</v>
      </c>
      <c r="C1076" s="239">
        <v>0</v>
      </c>
      <c r="D1076" s="239"/>
      <c r="E1076" s="240"/>
    </row>
    <row r="1077" s="84" customFormat="1" customHeight="1" spans="1:5">
      <c r="A1077" s="106">
        <v>2150802</v>
      </c>
      <c r="B1077" s="106" t="s">
        <v>2064</v>
      </c>
      <c r="C1077" s="239">
        <v>0</v>
      </c>
      <c r="D1077" s="239"/>
      <c r="E1077" s="240"/>
    </row>
    <row r="1078" s="84" customFormat="1" customHeight="1" spans="1:5">
      <c r="A1078" s="106">
        <v>2150803</v>
      </c>
      <c r="B1078" s="106" t="s">
        <v>2065</v>
      </c>
      <c r="C1078" s="239">
        <v>0</v>
      </c>
      <c r="D1078" s="239"/>
      <c r="E1078" s="240"/>
    </row>
    <row r="1079" s="84" customFormat="1" customHeight="1" spans="1:5">
      <c r="A1079" s="106">
        <v>2150804</v>
      </c>
      <c r="B1079" s="106" t="s">
        <v>2847</v>
      </c>
      <c r="C1079" s="239">
        <v>0</v>
      </c>
      <c r="D1079" s="239"/>
      <c r="E1079" s="240"/>
    </row>
    <row r="1080" s="84" customFormat="1" customHeight="1" spans="1:5">
      <c r="A1080" s="106">
        <v>2150805</v>
      </c>
      <c r="B1080" s="106" t="s">
        <v>2848</v>
      </c>
      <c r="C1080" s="239">
        <v>0</v>
      </c>
      <c r="D1080" s="239">
        <v>35</v>
      </c>
      <c r="E1080" s="240"/>
    </row>
    <row r="1081" s="84" customFormat="1" customHeight="1" spans="1:5">
      <c r="A1081" s="106">
        <v>2150806</v>
      </c>
      <c r="B1081" s="106" t="s">
        <v>2849</v>
      </c>
      <c r="C1081" s="239">
        <v>0</v>
      </c>
      <c r="D1081" s="239"/>
      <c r="E1081" s="240"/>
    </row>
    <row r="1082" s="84" customFormat="1" customHeight="1" spans="1:5">
      <c r="A1082" s="106">
        <v>2150899</v>
      </c>
      <c r="B1082" s="106" t="s">
        <v>2850</v>
      </c>
      <c r="C1082" s="239">
        <v>0</v>
      </c>
      <c r="D1082" s="239">
        <v>20</v>
      </c>
      <c r="E1082" s="240"/>
    </row>
    <row r="1083" s="84" customFormat="1" customHeight="1" spans="1:5">
      <c r="A1083" s="106">
        <v>21599</v>
      </c>
      <c r="B1083" s="241" t="s">
        <v>2851</v>
      </c>
      <c r="C1083" s="239">
        <v>0</v>
      </c>
      <c r="D1083" s="239">
        <v>99</v>
      </c>
      <c r="E1083" s="240"/>
    </row>
    <row r="1084" s="84" customFormat="1" customHeight="1" spans="1:5">
      <c r="A1084" s="106">
        <v>2159901</v>
      </c>
      <c r="B1084" s="106" t="s">
        <v>2852</v>
      </c>
      <c r="C1084" s="239">
        <v>0</v>
      </c>
      <c r="D1084" s="239"/>
      <c r="E1084" s="240"/>
    </row>
    <row r="1085" s="84" customFormat="1" customHeight="1" spans="1:5">
      <c r="A1085" s="106">
        <v>2159904</v>
      </c>
      <c r="B1085" s="106" t="s">
        <v>2853</v>
      </c>
      <c r="C1085" s="239">
        <v>0</v>
      </c>
      <c r="D1085" s="239"/>
      <c r="E1085" s="240"/>
    </row>
    <row r="1086" s="84" customFormat="1" customHeight="1" spans="1:5">
      <c r="A1086" s="106">
        <v>2159905</v>
      </c>
      <c r="B1086" s="106" t="s">
        <v>2854</v>
      </c>
      <c r="C1086" s="239">
        <v>0</v>
      </c>
      <c r="D1086" s="239"/>
      <c r="E1086" s="240"/>
    </row>
    <row r="1087" s="84" customFormat="1" customHeight="1" spans="1:5">
      <c r="A1087" s="106">
        <v>2159906</v>
      </c>
      <c r="B1087" s="106" t="s">
        <v>2855</v>
      </c>
      <c r="C1087" s="239">
        <v>0</v>
      </c>
      <c r="D1087" s="239"/>
      <c r="E1087" s="240"/>
    </row>
    <row r="1088" s="84" customFormat="1" customHeight="1" spans="1:5">
      <c r="A1088" s="106">
        <v>2159999</v>
      </c>
      <c r="B1088" s="106" t="s">
        <v>2856</v>
      </c>
      <c r="C1088" s="239">
        <v>0</v>
      </c>
      <c r="D1088" s="239">
        <v>99</v>
      </c>
      <c r="E1088" s="240"/>
    </row>
    <row r="1089" s="84" customFormat="1" customHeight="1" spans="1:5">
      <c r="A1089" s="106">
        <v>216</v>
      </c>
      <c r="B1089" s="241" t="s">
        <v>1695</v>
      </c>
      <c r="C1089" s="239">
        <v>208.490997</v>
      </c>
      <c r="D1089" s="239">
        <v>435</v>
      </c>
      <c r="E1089" s="240">
        <f>D1089/C1089</f>
        <v>2.08642102661152</v>
      </c>
    </row>
    <row r="1090" s="84" customFormat="1" customHeight="1" spans="1:5">
      <c r="A1090" s="106">
        <v>21602</v>
      </c>
      <c r="B1090" s="241" t="s">
        <v>2857</v>
      </c>
      <c r="C1090" s="239">
        <v>208.490997</v>
      </c>
      <c r="D1090" s="239">
        <v>399</v>
      </c>
      <c r="E1090" s="240">
        <f>D1090/C1090</f>
        <v>1.91375170027126</v>
      </c>
    </row>
    <row r="1091" s="84" customFormat="1" customHeight="1" spans="1:5">
      <c r="A1091" s="106">
        <v>2160201</v>
      </c>
      <c r="B1091" s="106" t="s">
        <v>2063</v>
      </c>
      <c r="C1091" s="239">
        <v>183.490997</v>
      </c>
      <c r="D1091" s="239">
        <v>191</v>
      </c>
      <c r="E1091" s="240">
        <f>D1091/C1091</f>
        <v>1.04092300506711</v>
      </c>
    </row>
    <row r="1092" s="84" customFormat="1" customHeight="1" spans="1:5">
      <c r="A1092" s="106">
        <v>2160202</v>
      </c>
      <c r="B1092" s="106" t="s">
        <v>2064</v>
      </c>
      <c r="C1092" s="239">
        <v>0</v>
      </c>
      <c r="D1092" s="239"/>
      <c r="E1092" s="240"/>
    </row>
    <row r="1093" s="84" customFormat="1" customHeight="1" spans="1:5">
      <c r="A1093" s="106">
        <v>2160203</v>
      </c>
      <c r="B1093" s="106" t="s">
        <v>2065</v>
      </c>
      <c r="C1093" s="239">
        <v>0</v>
      </c>
      <c r="D1093" s="239"/>
      <c r="E1093" s="240"/>
    </row>
    <row r="1094" s="84" customFormat="1" customHeight="1" spans="1:5">
      <c r="A1094" s="106">
        <v>2160216</v>
      </c>
      <c r="B1094" s="106" t="s">
        <v>2858</v>
      </c>
      <c r="C1094" s="239">
        <v>0</v>
      </c>
      <c r="D1094" s="239"/>
      <c r="E1094" s="240"/>
    </row>
    <row r="1095" s="84" customFormat="1" customHeight="1" spans="1:5">
      <c r="A1095" s="106">
        <v>2160217</v>
      </c>
      <c r="B1095" s="106" t="s">
        <v>2859</v>
      </c>
      <c r="C1095" s="239">
        <v>0</v>
      </c>
      <c r="D1095" s="239">
        <v>12</v>
      </c>
      <c r="E1095" s="240"/>
    </row>
    <row r="1096" s="84" customFormat="1" customHeight="1" spans="1:5">
      <c r="A1096" s="106">
        <v>2160218</v>
      </c>
      <c r="B1096" s="106" t="s">
        <v>2860</v>
      </c>
      <c r="C1096" s="239">
        <v>0</v>
      </c>
      <c r="D1096" s="239"/>
      <c r="E1096" s="240"/>
    </row>
    <row r="1097" s="84" customFormat="1" customHeight="1" spans="1:5">
      <c r="A1097" s="106">
        <v>2160219</v>
      </c>
      <c r="B1097" s="106" t="s">
        <v>2861</v>
      </c>
      <c r="C1097" s="239">
        <v>0</v>
      </c>
      <c r="D1097" s="239"/>
      <c r="E1097" s="240"/>
    </row>
    <row r="1098" s="84" customFormat="1" customHeight="1" spans="1:5">
      <c r="A1098" s="106">
        <v>2160250</v>
      </c>
      <c r="B1098" s="106" t="s">
        <v>2072</v>
      </c>
      <c r="C1098" s="239">
        <v>0</v>
      </c>
      <c r="D1098" s="239"/>
      <c r="E1098" s="240"/>
    </row>
    <row r="1099" s="84" customFormat="1" customHeight="1" spans="1:5">
      <c r="A1099" s="106">
        <v>2160299</v>
      </c>
      <c r="B1099" s="106" t="s">
        <v>2862</v>
      </c>
      <c r="C1099" s="239">
        <v>25</v>
      </c>
      <c r="D1099" s="239">
        <v>196</v>
      </c>
      <c r="E1099" s="240">
        <f>D1099/C1099</f>
        <v>7.84</v>
      </c>
    </row>
    <row r="1100" s="84" customFormat="1" customHeight="1" spans="1:5">
      <c r="A1100" s="106">
        <v>21606</v>
      </c>
      <c r="B1100" s="241" t="s">
        <v>2863</v>
      </c>
      <c r="C1100" s="239">
        <v>0</v>
      </c>
      <c r="D1100" s="239">
        <v>18</v>
      </c>
      <c r="E1100" s="240"/>
    </row>
    <row r="1101" s="84" customFormat="1" customHeight="1" spans="1:5">
      <c r="A1101" s="106">
        <v>2160601</v>
      </c>
      <c r="B1101" s="106" t="s">
        <v>2063</v>
      </c>
      <c r="C1101" s="239">
        <v>0</v>
      </c>
      <c r="D1101" s="239"/>
      <c r="E1101" s="240"/>
    </row>
    <row r="1102" s="84" customFormat="1" customHeight="1" spans="1:5">
      <c r="A1102" s="106">
        <v>2160602</v>
      </c>
      <c r="B1102" s="106" t="s">
        <v>2064</v>
      </c>
      <c r="C1102" s="239">
        <v>0</v>
      </c>
      <c r="D1102" s="239"/>
      <c r="E1102" s="240"/>
    </row>
    <row r="1103" s="84" customFormat="1" customHeight="1" spans="1:5">
      <c r="A1103" s="106">
        <v>2160603</v>
      </c>
      <c r="B1103" s="106" t="s">
        <v>2065</v>
      </c>
      <c r="C1103" s="239">
        <v>0</v>
      </c>
      <c r="D1103" s="239"/>
      <c r="E1103" s="240"/>
    </row>
    <row r="1104" s="84" customFormat="1" customHeight="1" spans="1:5">
      <c r="A1104" s="106">
        <v>2160607</v>
      </c>
      <c r="B1104" s="106" t="s">
        <v>2864</v>
      </c>
      <c r="C1104" s="239">
        <v>0</v>
      </c>
      <c r="D1104" s="239"/>
      <c r="E1104" s="240"/>
    </row>
    <row r="1105" s="84" customFormat="1" customHeight="1" spans="1:5">
      <c r="A1105" s="106">
        <v>2160699</v>
      </c>
      <c r="B1105" s="106" t="s">
        <v>2865</v>
      </c>
      <c r="C1105" s="239">
        <v>0</v>
      </c>
      <c r="D1105" s="239">
        <v>18</v>
      </c>
      <c r="E1105" s="240"/>
    </row>
    <row r="1106" s="84" customFormat="1" customHeight="1" spans="1:5">
      <c r="A1106" s="106">
        <v>21699</v>
      </c>
      <c r="B1106" s="241" t="s">
        <v>2866</v>
      </c>
      <c r="C1106" s="239">
        <v>0</v>
      </c>
      <c r="D1106" s="239">
        <v>18</v>
      </c>
      <c r="E1106" s="240"/>
    </row>
    <row r="1107" s="84" customFormat="1" customHeight="1" spans="1:5">
      <c r="A1107" s="106">
        <v>2169901</v>
      </c>
      <c r="B1107" s="106" t="s">
        <v>2867</v>
      </c>
      <c r="C1107" s="239">
        <v>0</v>
      </c>
      <c r="D1107" s="239"/>
      <c r="E1107" s="240"/>
    </row>
    <row r="1108" s="84" customFormat="1" customHeight="1" spans="1:5">
      <c r="A1108" s="106">
        <v>2169999</v>
      </c>
      <c r="B1108" s="106" t="s">
        <v>2868</v>
      </c>
      <c r="C1108" s="239">
        <v>0</v>
      </c>
      <c r="D1108" s="239">
        <v>18</v>
      </c>
      <c r="E1108" s="240"/>
    </row>
    <row r="1109" s="84" customFormat="1" customHeight="1" spans="1:5">
      <c r="A1109" s="106">
        <v>217</v>
      </c>
      <c r="B1109" s="241" t="s">
        <v>1712</v>
      </c>
      <c r="C1109" s="239">
        <v>236</v>
      </c>
      <c r="D1109" s="239">
        <v>426</v>
      </c>
      <c r="E1109" s="240">
        <f>D1109/C1109</f>
        <v>1.80508474576271</v>
      </c>
    </row>
    <row r="1110" s="84" customFormat="1" customHeight="1" spans="1:5">
      <c r="A1110" s="106">
        <v>21701</v>
      </c>
      <c r="B1110" s="241" t="s">
        <v>2869</v>
      </c>
      <c r="C1110" s="239">
        <v>221</v>
      </c>
      <c r="D1110" s="239">
        <v>31</v>
      </c>
      <c r="E1110" s="240">
        <f>D1110/C1110</f>
        <v>0.14027149321267</v>
      </c>
    </row>
    <row r="1111" s="84" customFormat="1" customHeight="1" spans="1:5">
      <c r="A1111" s="106">
        <v>2170101</v>
      </c>
      <c r="B1111" s="106" t="s">
        <v>2063</v>
      </c>
      <c r="C1111" s="239">
        <v>0</v>
      </c>
      <c r="D1111" s="239">
        <v>30</v>
      </c>
      <c r="E1111" s="240"/>
    </row>
    <row r="1112" s="84" customFormat="1" customHeight="1" spans="1:5">
      <c r="A1112" s="106">
        <v>2170102</v>
      </c>
      <c r="B1112" s="106" t="s">
        <v>2064</v>
      </c>
      <c r="C1112" s="239">
        <v>221</v>
      </c>
      <c r="D1112" s="239">
        <v>1</v>
      </c>
      <c r="E1112" s="240">
        <f>D1112/C1112</f>
        <v>0.00452488687782805</v>
      </c>
    </row>
    <row r="1113" s="84" customFormat="1" customHeight="1" spans="1:5">
      <c r="A1113" s="106">
        <v>2170103</v>
      </c>
      <c r="B1113" s="106" t="s">
        <v>2065</v>
      </c>
      <c r="C1113" s="239">
        <v>0</v>
      </c>
      <c r="D1113" s="239"/>
      <c r="E1113" s="240"/>
    </row>
    <row r="1114" s="84" customFormat="1" customHeight="1" spans="1:5">
      <c r="A1114" s="106">
        <v>2170104</v>
      </c>
      <c r="B1114" s="106" t="s">
        <v>2870</v>
      </c>
      <c r="C1114" s="239">
        <v>0</v>
      </c>
      <c r="D1114" s="239"/>
      <c r="E1114" s="240"/>
    </row>
    <row r="1115" s="84" customFormat="1" customHeight="1" spans="1:5">
      <c r="A1115" s="106">
        <v>2170150</v>
      </c>
      <c r="B1115" s="106" t="s">
        <v>2072</v>
      </c>
      <c r="C1115" s="239">
        <v>0</v>
      </c>
      <c r="D1115" s="239"/>
      <c r="E1115" s="240"/>
    </row>
    <row r="1116" s="84" customFormat="1" customHeight="1" spans="1:5">
      <c r="A1116" s="106">
        <v>2170199</v>
      </c>
      <c r="B1116" s="106" t="s">
        <v>2871</v>
      </c>
      <c r="C1116" s="239">
        <v>0</v>
      </c>
      <c r="D1116" s="239"/>
      <c r="E1116" s="240"/>
    </row>
    <row r="1117" s="84" customFormat="1" customHeight="1" spans="1:5">
      <c r="A1117" s="106">
        <v>21702</v>
      </c>
      <c r="B1117" s="241" t="s">
        <v>2872</v>
      </c>
      <c r="C1117" s="239">
        <v>0</v>
      </c>
      <c r="D1117" s="239">
        <v>0</v>
      </c>
      <c r="E1117" s="240"/>
    </row>
    <row r="1118" s="84" customFormat="1" customHeight="1" spans="1:5">
      <c r="A1118" s="106">
        <v>2170201</v>
      </c>
      <c r="B1118" s="106" t="s">
        <v>2873</v>
      </c>
      <c r="C1118" s="239">
        <v>0</v>
      </c>
      <c r="D1118" s="239"/>
      <c r="E1118" s="240"/>
    </row>
    <row r="1119" s="84" customFormat="1" customHeight="1" spans="1:5">
      <c r="A1119" s="106">
        <v>2170202</v>
      </c>
      <c r="B1119" s="106" t="s">
        <v>2874</v>
      </c>
      <c r="C1119" s="239">
        <v>0</v>
      </c>
      <c r="D1119" s="239"/>
      <c r="E1119" s="240"/>
    </row>
    <row r="1120" s="84" customFormat="1" customHeight="1" spans="1:5">
      <c r="A1120" s="106">
        <v>2170203</v>
      </c>
      <c r="B1120" s="106" t="s">
        <v>2875</v>
      </c>
      <c r="C1120" s="239">
        <v>0</v>
      </c>
      <c r="D1120" s="239"/>
      <c r="E1120" s="240"/>
    </row>
    <row r="1121" s="84" customFormat="1" customHeight="1" spans="1:5">
      <c r="A1121" s="106">
        <v>2170204</v>
      </c>
      <c r="B1121" s="106" t="s">
        <v>2876</v>
      </c>
      <c r="C1121" s="239">
        <v>0</v>
      </c>
      <c r="D1121" s="239"/>
      <c r="E1121" s="240"/>
    </row>
    <row r="1122" s="84" customFormat="1" customHeight="1" spans="1:5">
      <c r="A1122" s="106">
        <v>2170205</v>
      </c>
      <c r="B1122" s="106" t="s">
        <v>2877</v>
      </c>
      <c r="C1122" s="239">
        <v>0</v>
      </c>
      <c r="D1122" s="239"/>
      <c r="E1122" s="240"/>
    </row>
    <row r="1123" s="84" customFormat="1" customHeight="1" spans="1:5">
      <c r="A1123" s="106">
        <v>2170206</v>
      </c>
      <c r="B1123" s="106" t="s">
        <v>2878</v>
      </c>
      <c r="C1123" s="239">
        <v>0</v>
      </c>
      <c r="D1123" s="239"/>
      <c r="E1123" s="240"/>
    </row>
    <row r="1124" s="84" customFormat="1" customHeight="1" spans="1:5">
      <c r="A1124" s="106">
        <v>2170207</v>
      </c>
      <c r="B1124" s="106" t="s">
        <v>2879</v>
      </c>
      <c r="C1124" s="239">
        <v>0</v>
      </c>
      <c r="D1124" s="239"/>
      <c r="E1124" s="240"/>
    </row>
    <row r="1125" s="84" customFormat="1" customHeight="1" spans="1:5">
      <c r="A1125" s="106">
        <v>2170208</v>
      </c>
      <c r="B1125" s="106" t="s">
        <v>2880</v>
      </c>
      <c r="C1125" s="239">
        <v>0</v>
      </c>
      <c r="D1125" s="239"/>
      <c r="E1125" s="240"/>
    </row>
    <row r="1126" s="84" customFormat="1" customHeight="1" spans="1:5">
      <c r="A1126" s="106">
        <v>2170299</v>
      </c>
      <c r="B1126" s="106" t="s">
        <v>2881</v>
      </c>
      <c r="C1126" s="239">
        <v>0</v>
      </c>
      <c r="D1126" s="239"/>
      <c r="E1126" s="240"/>
    </row>
    <row r="1127" s="84" customFormat="1" customHeight="1" spans="1:5">
      <c r="A1127" s="106">
        <v>21703</v>
      </c>
      <c r="B1127" s="241" t="s">
        <v>2882</v>
      </c>
      <c r="C1127" s="239">
        <v>15</v>
      </c>
      <c r="D1127" s="239">
        <v>386</v>
      </c>
      <c r="E1127" s="240">
        <f>D1127/C1127</f>
        <v>25.7333333333333</v>
      </c>
    </row>
    <row r="1128" s="84" customFormat="1" customHeight="1" spans="1:5">
      <c r="A1128" s="106">
        <v>2170301</v>
      </c>
      <c r="B1128" s="106" t="s">
        <v>2883</v>
      </c>
      <c r="C1128" s="239">
        <v>0</v>
      </c>
      <c r="D1128" s="239"/>
      <c r="E1128" s="240"/>
    </row>
    <row r="1129" s="84" customFormat="1" customHeight="1" spans="1:5">
      <c r="A1129" s="106">
        <v>2170302</v>
      </c>
      <c r="B1129" s="106" t="s">
        <v>2884</v>
      </c>
      <c r="C1129" s="239">
        <v>15</v>
      </c>
      <c r="D1129" s="239">
        <v>90</v>
      </c>
      <c r="E1129" s="240">
        <f>D1129/C1129</f>
        <v>6</v>
      </c>
    </row>
    <row r="1130" s="84" customFormat="1" customHeight="1" spans="1:5">
      <c r="A1130" s="106">
        <v>2170303</v>
      </c>
      <c r="B1130" s="106" t="s">
        <v>2885</v>
      </c>
      <c r="C1130" s="239">
        <v>0</v>
      </c>
      <c r="D1130" s="239"/>
      <c r="E1130" s="240"/>
    </row>
    <row r="1131" s="84" customFormat="1" customHeight="1" spans="1:5">
      <c r="A1131" s="106">
        <v>2170304</v>
      </c>
      <c r="B1131" s="106" t="s">
        <v>2886</v>
      </c>
      <c r="C1131" s="239">
        <v>0</v>
      </c>
      <c r="D1131" s="239"/>
      <c r="E1131" s="240"/>
    </row>
    <row r="1132" s="84" customFormat="1" customHeight="1" spans="1:5">
      <c r="A1132" s="106">
        <v>2170399</v>
      </c>
      <c r="B1132" s="106" t="s">
        <v>2887</v>
      </c>
      <c r="C1132" s="239">
        <v>0</v>
      </c>
      <c r="D1132" s="239">
        <v>296</v>
      </c>
      <c r="E1132" s="240"/>
    </row>
    <row r="1133" s="84" customFormat="1" customHeight="1" spans="1:5">
      <c r="A1133" s="106">
        <v>21704</v>
      </c>
      <c r="B1133" s="241" t="s">
        <v>2888</v>
      </c>
      <c r="C1133" s="239">
        <v>0</v>
      </c>
      <c r="D1133" s="239">
        <v>0</v>
      </c>
      <c r="E1133" s="240"/>
    </row>
    <row r="1134" s="84" customFormat="1" customHeight="1" spans="1:5">
      <c r="A1134" s="106">
        <v>2170401</v>
      </c>
      <c r="B1134" s="106" t="s">
        <v>2889</v>
      </c>
      <c r="C1134" s="239">
        <v>0</v>
      </c>
      <c r="D1134" s="239"/>
      <c r="E1134" s="240"/>
    </row>
    <row r="1135" s="84" customFormat="1" customHeight="1" spans="1:5">
      <c r="A1135" s="106">
        <v>2170499</v>
      </c>
      <c r="B1135" s="106" t="s">
        <v>2890</v>
      </c>
      <c r="C1135" s="239">
        <v>0</v>
      </c>
      <c r="D1135" s="239"/>
      <c r="E1135" s="240"/>
    </row>
    <row r="1136" s="84" customFormat="1" customHeight="1" spans="1:5">
      <c r="A1136" s="106">
        <v>21799</v>
      </c>
      <c r="B1136" s="241" t="s">
        <v>2891</v>
      </c>
      <c r="C1136" s="239">
        <v>0</v>
      </c>
      <c r="D1136" s="239">
        <v>9</v>
      </c>
      <c r="E1136" s="240"/>
    </row>
    <row r="1137" s="84" customFormat="1" customHeight="1" spans="1:5">
      <c r="A1137" s="106">
        <v>2179902</v>
      </c>
      <c r="B1137" s="106" t="s">
        <v>2892</v>
      </c>
      <c r="C1137" s="239">
        <v>0</v>
      </c>
      <c r="D1137" s="239"/>
      <c r="E1137" s="240"/>
    </row>
    <row r="1138" s="84" customFormat="1" customHeight="1" spans="1:5">
      <c r="A1138" s="106">
        <v>2179999</v>
      </c>
      <c r="B1138" s="106" t="s">
        <v>2893</v>
      </c>
      <c r="C1138" s="239"/>
      <c r="D1138" s="239">
        <v>9</v>
      </c>
      <c r="E1138" s="240"/>
    </row>
    <row r="1139" s="84" customFormat="1" customHeight="1" spans="1:5">
      <c r="A1139" s="106">
        <v>219</v>
      </c>
      <c r="B1139" s="241" t="s">
        <v>1737</v>
      </c>
      <c r="C1139" s="239">
        <v>0</v>
      </c>
      <c r="D1139" s="239">
        <v>0</v>
      </c>
      <c r="E1139" s="240"/>
    </row>
    <row r="1140" s="84" customFormat="1" customHeight="1" spans="1:5">
      <c r="A1140" s="106">
        <v>21901</v>
      </c>
      <c r="B1140" s="241" t="s">
        <v>2894</v>
      </c>
      <c r="C1140" s="239">
        <v>0</v>
      </c>
      <c r="D1140" s="239"/>
      <c r="E1140" s="240"/>
    </row>
    <row r="1141" s="84" customFormat="1" customHeight="1" spans="1:5">
      <c r="A1141" s="106">
        <v>21902</v>
      </c>
      <c r="B1141" s="241" t="s">
        <v>2895</v>
      </c>
      <c r="C1141" s="239">
        <v>0</v>
      </c>
      <c r="D1141" s="239"/>
      <c r="E1141" s="240"/>
    </row>
    <row r="1142" s="84" customFormat="1" customHeight="1" spans="1:5">
      <c r="A1142" s="106">
        <v>21903</v>
      </c>
      <c r="B1142" s="241" t="s">
        <v>2896</v>
      </c>
      <c r="C1142" s="239">
        <v>0</v>
      </c>
      <c r="D1142" s="239"/>
      <c r="E1142" s="240"/>
    </row>
    <row r="1143" s="84" customFormat="1" customHeight="1" spans="1:5">
      <c r="A1143" s="106">
        <v>21904</v>
      </c>
      <c r="B1143" s="241" t="s">
        <v>2897</v>
      </c>
      <c r="C1143" s="239">
        <v>0</v>
      </c>
      <c r="D1143" s="239"/>
      <c r="E1143" s="240"/>
    </row>
    <row r="1144" s="84" customFormat="1" customHeight="1" spans="1:5">
      <c r="A1144" s="106">
        <v>21905</v>
      </c>
      <c r="B1144" s="241" t="s">
        <v>2898</v>
      </c>
      <c r="C1144" s="239">
        <v>0</v>
      </c>
      <c r="D1144" s="239"/>
      <c r="E1144" s="240"/>
    </row>
    <row r="1145" s="84" customFormat="1" customHeight="1" spans="1:5">
      <c r="A1145" s="106">
        <v>21906</v>
      </c>
      <c r="B1145" s="241" t="s">
        <v>2684</v>
      </c>
      <c r="C1145" s="239">
        <v>0</v>
      </c>
      <c r="D1145" s="239"/>
      <c r="E1145" s="240"/>
    </row>
    <row r="1146" s="84" customFormat="1" customHeight="1" spans="1:5">
      <c r="A1146" s="106">
        <v>21907</v>
      </c>
      <c r="B1146" s="241" t="s">
        <v>2899</v>
      </c>
      <c r="C1146" s="239">
        <v>0</v>
      </c>
      <c r="D1146" s="239"/>
      <c r="E1146" s="240"/>
    </row>
    <row r="1147" s="84" customFormat="1" customHeight="1" spans="1:5">
      <c r="A1147" s="106">
        <v>21908</v>
      </c>
      <c r="B1147" s="241" t="s">
        <v>2900</v>
      </c>
      <c r="C1147" s="239">
        <v>0</v>
      </c>
      <c r="D1147" s="239"/>
      <c r="E1147" s="240"/>
    </row>
    <row r="1148" s="84" customFormat="1" customHeight="1" spans="1:5">
      <c r="A1148" s="106">
        <v>21999</v>
      </c>
      <c r="B1148" s="241" t="s">
        <v>2901</v>
      </c>
      <c r="C1148" s="239">
        <v>0</v>
      </c>
      <c r="D1148" s="239"/>
      <c r="E1148" s="240"/>
    </row>
    <row r="1149" s="84" customFormat="1" customHeight="1" spans="1:5">
      <c r="A1149" s="106">
        <v>220</v>
      </c>
      <c r="B1149" s="241" t="s">
        <v>2902</v>
      </c>
      <c r="C1149" s="239">
        <v>3830.37984</v>
      </c>
      <c r="D1149" s="239">
        <v>3825</v>
      </c>
      <c r="E1149" s="240">
        <f>D1149/C1149</f>
        <v>0.998595481329601</v>
      </c>
    </row>
    <row r="1150" s="84" customFormat="1" customHeight="1" spans="1:5">
      <c r="A1150" s="106">
        <v>22001</v>
      </c>
      <c r="B1150" s="241" t="s">
        <v>2903</v>
      </c>
      <c r="C1150" s="239">
        <v>3797.37984</v>
      </c>
      <c r="D1150" s="239">
        <v>3806</v>
      </c>
      <c r="E1150" s="240">
        <f>D1150/C1150</f>
        <v>1.0022700283783</v>
      </c>
    </row>
    <row r="1151" s="84" customFormat="1" customHeight="1" spans="1:5">
      <c r="A1151" s="106">
        <v>2200101</v>
      </c>
      <c r="B1151" s="106" t="s">
        <v>2063</v>
      </c>
      <c r="C1151" s="239">
        <v>3554.57984</v>
      </c>
      <c r="D1151" s="239">
        <v>2765</v>
      </c>
      <c r="E1151" s="240">
        <f>D1151/C1151</f>
        <v>0.777869713006643</v>
      </c>
    </row>
    <row r="1152" s="84" customFormat="1" customHeight="1" spans="1:5">
      <c r="A1152" s="106">
        <v>2200102</v>
      </c>
      <c r="B1152" s="106" t="s">
        <v>2064</v>
      </c>
      <c r="C1152" s="239">
        <v>240.9</v>
      </c>
      <c r="D1152" s="239">
        <v>401</v>
      </c>
      <c r="E1152" s="240">
        <f>D1152/C1152</f>
        <v>1.66459111664591</v>
      </c>
    </row>
    <row r="1153" s="84" customFormat="1" customHeight="1" spans="1:5">
      <c r="A1153" s="106">
        <v>2200103</v>
      </c>
      <c r="B1153" s="106" t="s">
        <v>2065</v>
      </c>
      <c r="C1153" s="239">
        <v>0</v>
      </c>
      <c r="D1153" s="239"/>
      <c r="E1153" s="240"/>
    </row>
    <row r="1154" s="84" customFormat="1" customHeight="1" spans="1:5">
      <c r="A1154" s="106">
        <v>2200104</v>
      </c>
      <c r="B1154" s="106" t="s">
        <v>2904</v>
      </c>
      <c r="C1154" s="239">
        <v>0</v>
      </c>
      <c r="D1154" s="239"/>
      <c r="E1154" s="240"/>
    </row>
    <row r="1155" s="84" customFormat="1" customHeight="1" spans="1:5">
      <c r="A1155" s="106">
        <v>2200106</v>
      </c>
      <c r="B1155" s="106" t="s">
        <v>2905</v>
      </c>
      <c r="C1155" s="239">
        <v>0</v>
      </c>
      <c r="D1155" s="239">
        <v>67</v>
      </c>
      <c r="E1155" s="240"/>
    </row>
    <row r="1156" s="84" customFormat="1" customHeight="1" spans="1:5">
      <c r="A1156" s="106">
        <v>2200107</v>
      </c>
      <c r="B1156" s="106" t="s">
        <v>2906</v>
      </c>
      <c r="C1156" s="239">
        <v>0</v>
      </c>
      <c r="D1156" s="239"/>
      <c r="E1156" s="240"/>
    </row>
    <row r="1157" s="84" customFormat="1" customHeight="1" spans="1:5">
      <c r="A1157" s="106">
        <v>2200108</v>
      </c>
      <c r="B1157" s="106" t="s">
        <v>2907</v>
      </c>
      <c r="C1157" s="239">
        <v>0</v>
      </c>
      <c r="D1157" s="239">
        <v>7</v>
      </c>
      <c r="E1157" s="240"/>
    </row>
    <row r="1158" s="84" customFormat="1" customHeight="1" spans="1:5">
      <c r="A1158" s="106">
        <v>2200109</v>
      </c>
      <c r="B1158" s="106" t="s">
        <v>2908</v>
      </c>
      <c r="C1158" s="239">
        <v>1.9</v>
      </c>
      <c r="D1158" s="239"/>
      <c r="E1158" s="240">
        <f>D1158/C1158</f>
        <v>0</v>
      </c>
    </row>
    <row r="1159" s="84" customFormat="1" customHeight="1" spans="1:5">
      <c r="A1159" s="106">
        <v>2200112</v>
      </c>
      <c r="B1159" s="106" t="s">
        <v>2909</v>
      </c>
      <c r="C1159" s="239">
        <v>0</v>
      </c>
      <c r="D1159" s="239"/>
      <c r="E1159" s="240"/>
    </row>
    <row r="1160" s="84" customFormat="1" customHeight="1" spans="1:5">
      <c r="A1160" s="106">
        <v>2200113</v>
      </c>
      <c r="B1160" s="106" t="s">
        <v>2910</v>
      </c>
      <c r="C1160" s="239">
        <v>0</v>
      </c>
      <c r="D1160" s="239"/>
      <c r="E1160" s="240"/>
    </row>
    <row r="1161" s="84" customFormat="1" customHeight="1" spans="1:5">
      <c r="A1161" s="106">
        <v>2200114</v>
      </c>
      <c r="B1161" s="106" t="s">
        <v>2911</v>
      </c>
      <c r="C1161" s="239">
        <v>0</v>
      </c>
      <c r="D1161" s="239"/>
      <c r="E1161" s="240"/>
    </row>
    <row r="1162" s="84" customFormat="1" customHeight="1" spans="1:5">
      <c r="A1162" s="106">
        <v>2200115</v>
      </c>
      <c r="B1162" s="106" t="s">
        <v>2912</v>
      </c>
      <c r="C1162" s="239">
        <v>0</v>
      </c>
      <c r="D1162" s="239"/>
      <c r="E1162" s="240"/>
    </row>
    <row r="1163" s="84" customFormat="1" customHeight="1" spans="1:5">
      <c r="A1163" s="106">
        <v>2200116</v>
      </c>
      <c r="B1163" s="106" t="s">
        <v>2913</v>
      </c>
      <c r="C1163" s="239">
        <v>0</v>
      </c>
      <c r="D1163" s="239"/>
      <c r="E1163" s="240"/>
    </row>
    <row r="1164" s="84" customFormat="1" customHeight="1" spans="1:5">
      <c r="A1164" s="106">
        <v>2200119</v>
      </c>
      <c r="B1164" s="106" t="s">
        <v>2914</v>
      </c>
      <c r="C1164" s="239">
        <v>0</v>
      </c>
      <c r="D1164" s="239"/>
      <c r="E1164" s="240"/>
    </row>
    <row r="1165" s="84" customFormat="1" customHeight="1" spans="1:5">
      <c r="A1165" s="106">
        <v>2200120</v>
      </c>
      <c r="B1165" s="106" t="s">
        <v>2915</v>
      </c>
      <c r="C1165" s="239">
        <v>0</v>
      </c>
      <c r="D1165" s="239"/>
      <c r="E1165" s="240"/>
    </row>
    <row r="1166" s="84" customFormat="1" customHeight="1" spans="1:5">
      <c r="A1166" s="106">
        <v>2200121</v>
      </c>
      <c r="B1166" s="106" t="s">
        <v>2916</v>
      </c>
      <c r="C1166" s="239">
        <v>0</v>
      </c>
      <c r="D1166" s="239"/>
      <c r="E1166" s="240"/>
    </row>
    <row r="1167" s="84" customFormat="1" customHeight="1" spans="1:5">
      <c r="A1167" s="106">
        <v>2200122</v>
      </c>
      <c r="B1167" s="106" t="s">
        <v>2917</v>
      </c>
      <c r="C1167" s="239">
        <v>0</v>
      </c>
      <c r="D1167" s="239"/>
      <c r="E1167" s="240"/>
    </row>
    <row r="1168" s="84" customFormat="1" customHeight="1" spans="1:5">
      <c r="A1168" s="106">
        <v>2200123</v>
      </c>
      <c r="B1168" s="106" t="s">
        <v>2918</v>
      </c>
      <c r="C1168" s="239">
        <v>0</v>
      </c>
      <c r="D1168" s="239"/>
      <c r="E1168" s="240"/>
    </row>
    <row r="1169" s="84" customFormat="1" customHeight="1" spans="1:5">
      <c r="A1169" s="106">
        <v>2200124</v>
      </c>
      <c r="B1169" s="106" t="s">
        <v>2919</v>
      </c>
      <c r="C1169" s="239">
        <v>0</v>
      </c>
      <c r="D1169" s="239"/>
      <c r="E1169" s="240"/>
    </row>
    <row r="1170" s="84" customFormat="1" customHeight="1" spans="1:5">
      <c r="A1170" s="106">
        <v>2200125</v>
      </c>
      <c r="B1170" s="106" t="s">
        <v>2920</v>
      </c>
      <c r="C1170" s="239">
        <v>0</v>
      </c>
      <c r="D1170" s="239"/>
      <c r="E1170" s="240"/>
    </row>
    <row r="1171" s="84" customFormat="1" customHeight="1" spans="1:5">
      <c r="A1171" s="106">
        <v>2200126</v>
      </c>
      <c r="B1171" s="106" t="s">
        <v>2921</v>
      </c>
      <c r="C1171" s="239">
        <v>0</v>
      </c>
      <c r="D1171" s="239"/>
      <c r="E1171" s="240"/>
    </row>
    <row r="1172" s="84" customFormat="1" customHeight="1" spans="1:5">
      <c r="A1172" s="106">
        <v>2200127</v>
      </c>
      <c r="B1172" s="106" t="s">
        <v>2922</v>
      </c>
      <c r="C1172" s="239">
        <v>0</v>
      </c>
      <c r="D1172" s="239"/>
      <c r="E1172" s="240"/>
    </row>
    <row r="1173" s="84" customFormat="1" customHeight="1" spans="1:5">
      <c r="A1173" s="106">
        <v>2200128</v>
      </c>
      <c r="B1173" s="106" t="s">
        <v>2923</v>
      </c>
      <c r="C1173" s="239">
        <v>0</v>
      </c>
      <c r="D1173" s="239"/>
      <c r="E1173" s="240"/>
    </row>
    <row r="1174" s="84" customFormat="1" customHeight="1" spans="1:5">
      <c r="A1174" s="106">
        <v>2200129</v>
      </c>
      <c r="B1174" s="106" t="s">
        <v>2924</v>
      </c>
      <c r="C1174" s="239">
        <v>0</v>
      </c>
      <c r="D1174" s="239"/>
      <c r="E1174" s="240"/>
    </row>
    <row r="1175" s="84" customFormat="1" customHeight="1" spans="1:5">
      <c r="A1175" s="106">
        <v>2200150</v>
      </c>
      <c r="B1175" s="106" t="s">
        <v>2072</v>
      </c>
      <c r="C1175" s="239">
        <v>0</v>
      </c>
      <c r="D1175" s="239"/>
      <c r="E1175" s="240"/>
    </row>
    <row r="1176" s="84" customFormat="1" customHeight="1" spans="1:5">
      <c r="A1176" s="106">
        <v>2200199</v>
      </c>
      <c r="B1176" s="106" t="s">
        <v>2925</v>
      </c>
      <c r="C1176" s="239">
        <v>0</v>
      </c>
      <c r="D1176" s="239">
        <v>566</v>
      </c>
      <c r="E1176" s="240"/>
    </row>
    <row r="1177" s="84" customFormat="1" customHeight="1" spans="1:5">
      <c r="A1177" s="106">
        <v>22005</v>
      </c>
      <c r="B1177" s="241" t="s">
        <v>2926</v>
      </c>
      <c r="C1177" s="239">
        <v>33</v>
      </c>
      <c r="D1177" s="239">
        <v>19</v>
      </c>
      <c r="E1177" s="240">
        <f>D1177/C1177</f>
        <v>0.575757575757576</v>
      </c>
    </row>
    <row r="1178" s="84" customFormat="1" customHeight="1" spans="1:5">
      <c r="A1178" s="106">
        <v>2200501</v>
      </c>
      <c r="B1178" s="106" t="s">
        <v>2063</v>
      </c>
      <c r="C1178" s="239">
        <v>0</v>
      </c>
      <c r="D1178" s="239"/>
      <c r="E1178" s="240"/>
    </row>
    <row r="1179" s="84" customFormat="1" customHeight="1" spans="1:5">
      <c r="A1179" s="106">
        <v>2200502</v>
      </c>
      <c r="B1179" s="106" t="s">
        <v>2064</v>
      </c>
      <c r="C1179" s="239">
        <v>0</v>
      </c>
      <c r="D1179" s="239"/>
      <c r="E1179" s="240"/>
    </row>
    <row r="1180" s="84" customFormat="1" customHeight="1" spans="1:5">
      <c r="A1180" s="106">
        <v>2200503</v>
      </c>
      <c r="B1180" s="106" t="s">
        <v>2065</v>
      </c>
      <c r="C1180" s="239">
        <v>0</v>
      </c>
      <c r="D1180" s="239"/>
      <c r="E1180" s="240"/>
    </row>
    <row r="1181" s="84" customFormat="1" customHeight="1" spans="1:5">
      <c r="A1181" s="106">
        <v>2200504</v>
      </c>
      <c r="B1181" s="106" t="s">
        <v>2927</v>
      </c>
      <c r="C1181" s="239">
        <v>0</v>
      </c>
      <c r="D1181" s="239"/>
      <c r="E1181" s="240"/>
    </row>
    <row r="1182" s="84" customFormat="1" customHeight="1" spans="1:5">
      <c r="A1182" s="106">
        <v>2200506</v>
      </c>
      <c r="B1182" s="106" t="s">
        <v>2928</v>
      </c>
      <c r="C1182" s="239">
        <v>0</v>
      </c>
      <c r="D1182" s="239"/>
      <c r="E1182" s="240"/>
    </row>
    <row r="1183" s="84" customFormat="1" customHeight="1" spans="1:5">
      <c r="A1183" s="106">
        <v>2200507</v>
      </c>
      <c r="B1183" s="106" t="s">
        <v>2929</v>
      </c>
      <c r="C1183" s="239">
        <v>0</v>
      </c>
      <c r="D1183" s="239"/>
      <c r="E1183" s="240"/>
    </row>
    <row r="1184" s="84" customFormat="1" customHeight="1" spans="1:5">
      <c r="A1184" s="106">
        <v>2200508</v>
      </c>
      <c r="B1184" s="106" t="s">
        <v>2930</v>
      </c>
      <c r="C1184" s="239">
        <v>0</v>
      </c>
      <c r="D1184" s="239"/>
      <c r="E1184" s="240"/>
    </row>
    <row r="1185" s="84" customFormat="1" customHeight="1" spans="1:5">
      <c r="A1185" s="106">
        <v>2200509</v>
      </c>
      <c r="B1185" s="106" t="s">
        <v>2931</v>
      </c>
      <c r="C1185" s="239">
        <v>0</v>
      </c>
      <c r="D1185" s="239"/>
      <c r="E1185" s="240"/>
    </row>
    <row r="1186" s="84" customFormat="1" customHeight="1" spans="1:5">
      <c r="A1186" s="106">
        <v>2200510</v>
      </c>
      <c r="B1186" s="106" t="s">
        <v>2932</v>
      </c>
      <c r="C1186" s="239">
        <v>0</v>
      </c>
      <c r="D1186" s="239"/>
      <c r="E1186" s="240"/>
    </row>
    <row r="1187" s="84" customFormat="1" customHeight="1" spans="1:5">
      <c r="A1187" s="106">
        <v>2200511</v>
      </c>
      <c r="B1187" s="106" t="s">
        <v>2933</v>
      </c>
      <c r="C1187" s="239">
        <v>0</v>
      </c>
      <c r="D1187" s="239"/>
      <c r="E1187" s="240"/>
    </row>
    <row r="1188" s="84" customFormat="1" customHeight="1" spans="1:5">
      <c r="A1188" s="106">
        <v>2200512</v>
      </c>
      <c r="B1188" s="106" t="s">
        <v>2934</v>
      </c>
      <c r="C1188" s="239">
        <v>0</v>
      </c>
      <c r="D1188" s="239"/>
      <c r="E1188" s="240"/>
    </row>
    <row r="1189" s="84" customFormat="1" customHeight="1" spans="1:5">
      <c r="A1189" s="106">
        <v>2200513</v>
      </c>
      <c r="B1189" s="106" t="s">
        <v>2935</v>
      </c>
      <c r="C1189" s="239">
        <v>0</v>
      </c>
      <c r="D1189" s="239"/>
      <c r="E1189" s="240"/>
    </row>
    <row r="1190" s="84" customFormat="1" customHeight="1" spans="1:5">
      <c r="A1190" s="106">
        <v>2200514</v>
      </c>
      <c r="B1190" s="106" t="s">
        <v>2936</v>
      </c>
      <c r="C1190" s="239">
        <v>0</v>
      </c>
      <c r="D1190" s="239"/>
      <c r="E1190" s="240"/>
    </row>
    <row r="1191" s="84" customFormat="1" customHeight="1" spans="1:5">
      <c r="A1191" s="106">
        <v>2200599</v>
      </c>
      <c r="B1191" s="106" t="s">
        <v>2937</v>
      </c>
      <c r="C1191" s="239">
        <v>33</v>
      </c>
      <c r="D1191" s="239">
        <v>19</v>
      </c>
      <c r="E1191" s="240">
        <f>D1191/C1191</f>
        <v>0.575757575757576</v>
      </c>
    </row>
    <row r="1192" s="84" customFormat="1" customHeight="1" spans="1:5">
      <c r="A1192" s="106">
        <v>22099</v>
      </c>
      <c r="B1192" s="241" t="s">
        <v>2938</v>
      </c>
      <c r="C1192" s="239">
        <v>0</v>
      </c>
      <c r="D1192" s="239">
        <v>0</v>
      </c>
      <c r="E1192" s="240"/>
    </row>
    <row r="1193" s="84" customFormat="1" customHeight="1" spans="1:5">
      <c r="A1193" s="106">
        <v>2209999</v>
      </c>
      <c r="B1193" s="106" t="s">
        <v>2939</v>
      </c>
      <c r="C1193" s="239"/>
      <c r="D1193" s="239"/>
      <c r="E1193" s="240"/>
    </row>
    <row r="1194" s="84" customFormat="1" customHeight="1" spans="1:5">
      <c r="A1194" s="106">
        <v>221</v>
      </c>
      <c r="B1194" s="241" t="s">
        <v>1809</v>
      </c>
      <c r="C1194" s="239">
        <v>5857.208372</v>
      </c>
      <c r="D1194" s="239">
        <v>5087</v>
      </c>
      <c r="E1194" s="240">
        <f>D1194/C1194</f>
        <v>0.86850248051923</v>
      </c>
    </row>
    <row r="1195" s="84" customFormat="1" customHeight="1" spans="1:5">
      <c r="A1195" s="106">
        <v>22101</v>
      </c>
      <c r="B1195" s="241" t="s">
        <v>2940</v>
      </c>
      <c r="C1195" s="239">
        <v>174.46</v>
      </c>
      <c r="D1195" s="239">
        <v>1005</v>
      </c>
      <c r="E1195" s="240">
        <f>D1195/C1195</f>
        <v>5.76063280981314</v>
      </c>
    </row>
    <row r="1196" s="84" customFormat="1" customHeight="1" spans="1:5">
      <c r="A1196" s="106">
        <v>2210101</v>
      </c>
      <c r="B1196" s="106" t="s">
        <v>2941</v>
      </c>
      <c r="C1196" s="239">
        <v>17</v>
      </c>
      <c r="D1196" s="239"/>
      <c r="E1196" s="240">
        <f>D1196/C1196</f>
        <v>0</v>
      </c>
    </row>
    <row r="1197" s="84" customFormat="1" customHeight="1" spans="1:5">
      <c r="A1197" s="106">
        <v>2210102</v>
      </c>
      <c r="B1197" s="106" t="s">
        <v>2942</v>
      </c>
      <c r="C1197" s="239">
        <v>0</v>
      </c>
      <c r="D1197" s="239"/>
      <c r="E1197" s="240"/>
    </row>
    <row r="1198" s="84" customFormat="1" customHeight="1" spans="1:5">
      <c r="A1198" s="106">
        <v>2210103</v>
      </c>
      <c r="B1198" s="106" t="s">
        <v>2943</v>
      </c>
      <c r="C1198" s="239">
        <v>0</v>
      </c>
      <c r="D1198" s="239"/>
      <c r="E1198" s="240"/>
    </row>
    <row r="1199" s="84" customFormat="1" customHeight="1" spans="1:5">
      <c r="A1199" s="106">
        <v>2210104</v>
      </c>
      <c r="B1199" s="106" t="s">
        <v>2944</v>
      </c>
      <c r="C1199" s="239">
        <v>0</v>
      </c>
      <c r="D1199" s="239"/>
      <c r="E1199" s="240"/>
    </row>
    <row r="1200" s="84" customFormat="1" customHeight="1" spans="1:5">
      <c r="A1200" s="106">
        <v>2210105</v>
      </c>
      <c r="B1200" s="106" t="s">
        <v>2945</v>
      </c>
      <c r="C1200" s="239">
        <v>50</v>
      </c>
      <c r="D1200" s="239">
        <v>17</v>
      </c>
      <c r="E1200" s="240">
        <f>D1200/C1200</f>
        <v>0.34</v>
      </c>
    </row>
    <row r="1201" s="84" customFormat="1" customHeight="1" spans="1:5">
      <c r="A1201" s="106">
        <v>2210106</v>
      </c>
      <c r="B1201" s="106" t="s">
        <v>2946</v>
      </c>
      <c r="C1201" s="239">
        <v>0</v>
      </c>
      <c r="D1201" s="239"/>
      <c r="E1201" s="240"/>
    </row>
    <row r="1202" s="84" customFormat="1" customHeight="1" spans="1:5">
      <c r="A1202" s="106">
        <v>2210107</v>
      </c>
      <c r="B1202" s="106" t="s">
        <v>2947</v>
      </c>
      <c r="C1202" s="239">
        <v>9</v>
      </c>
      <c r="D1202" s="239"/>
      <c r="E1202" s="240">
        <f>D1202/C1202</f>
        <v>0</v>
      </c>
    </row>
    <row r="1203" s="84" customFormat="1" customHeight="1" spans="1:5">
      <c r="A1203" s="106">
        <v>2210108</v>
      </c>
      <c r="B1203" s="106" t="s">
        <v>2948</v>
      </c>
      <c r="C1203" s="239">
        <v>0</v>
      </c>
      <c r="D1203" s="239">
        <v>809</v>
      </c>
      <c r="E1203" s="240"/>
    </row>
    <row r="1204" s="84" customFormat="1" customHeight="1" spans="1:5">
      <c r="A1204" s="106">
        <v>2210109</v>
      </c>
      <c r="B1204" s="106" t="s">
        <v>2949</v>
      </c>
      <c r="C1204" s="239">
        <v>0</v>
      </c>
      <c r="D1204" s="239"/>
      <c r="E1204" s="240"/>
    </row>
    <row r="1205" s="84" customFormat="1" customHeight="1" spans="1:5">
      <c r="A1205" s="106">
        <v>2210110</v>
      </c>
      <c r="B1205" s="106" t="s">
        <v>2950</v>
      </c>
      <c r="C1205" s="239">
        <v>98.46</v>
      </c>
      <c r="D1205" s="239">
        <v>174</v>
      </c>
      <c r="E1205" s="240">
        <f>D1205/C1205</f>
        <v>1.76721511273614</v>
      </c>
    </row>
    <row r="1206" s="84" customFormat="1" customHeight="1" spans="1:5">
      <c r="A1206" s="106">
        <v>2210199</v>
      </c>
      <c r="B1206" s="106" t="s">
        <v>2951</v>
      </c>
      <c r="C1206" s="239">
        <v>0</v>
      </c>
      <c r="D1206" s="239">
        <v>5</v>
      </c>
      <c r="E1206" s="240"/>
    </row>
    <row r="1207" s="84" customFormat="1" customHeight="1" spans="1:5">
      <c r="A1207" s="106">
        <v>22102</v>
      </c>
      <c r="B1207" s="241" t="s">
        <v>2952</v>
      </c>
      <c r="C1207" s="239">
        <v>4082.748372</v>
      </c>
      <c r="D1207" s="239">
        <v>4017</v>
      </c>
      <c r="E1207" s="240">
        <f>D1207/C1207</f>
        <v>0.983896050892847</v>
      </c>
    </row>
    <row r="1208" s="84" customFormat="1" customHeight="1" spans="1:5">
      <c r="A1208" s="106">
        <v>2210201</v>
      </c>
      <c r="B1208" s="106" t="s">
        <v>2953</v>
      </c>
      <c r="C1208" s="239">
        <v>3990.737772</v>
      </c>
      <c r="D1208" s="239">
        <v>3940</v>
      </c>
      <c r="E1208" s="240">
        <f>D1208/C1208</f>
        <v>0.98728611727987</v>
      </c>
    </row>
    <row r="1209" s="84" customFormat="1" customHeight="1" spans="1:5">
      <c r="A1209" s="106">
        <v>2210202</v>
      </c>
      <c r="B1209" s="106" t="s">
        <v>2954</v>
      </c>
      <c r="C1209" s="239">
        <v>0</v>
      </c>
      <c r="D1209" s="239"/>
      <c r="E1209" s="240"/>
    </row>
    <row r="1210" s="84" customFormat="1" customHeight="1" spans="1:5">
      <c r="A1210" s="106">
        <v>2210203</v>
      </c>
      <c r="B1210" s="106" t="s">
        <v>2955</v>
      </c>
      <c r="C1210" s="239">
        <v>92.0106</v>
      </c>
      <c r="D1210" s="239">
        <v>77</v>
      </c>
      <c r="E1210" s="240">
        <f>D1210/C1210</f>
        <v>0.836860100901418</v>
      </c>
    </row>
    <row r="1211" s="84" customFormat="1" customHeight="1" spans="1:5">
      <c r="A1211" s="106">
        <v>22103</v>
      </c>
      <c r="B1211" s="241" t="s">
        <v>2956</v>
      </c>
      <c r="C1211" s="239">
        <v>1600</v>
      </c>
      <c r="D1211" s="239">
        <v>65</v>
      </c>
      <c r="E1211" s="240">
        <f>D1211/C1211</f>
        <v>0.040625</v>
      </c>
    </row>
    <row r="1212" s="84" customFormat="1" customHeight="1" spans="1:5">
      <c r="A1212" s="106">
        <v>2210301</v>
      </c>
      <c r="B1212" s="106" t="s">
        <v>2957</v>
      </c>
      <c r="C1212" s="239">
        <v>0</v>
      </c>
      <c r="D1212" s="239"/>
      <c r="E1212" s="240"/>
    </row>
    <row r="1213" s="84" customFormat="1" customHeight="1" spans="1:5">
      <c r="A1213" s="106">
        <v>2210302</v>
      </c>
      <c r="B1213" s="106" t="s">
        <v>2958</v>
      </c>
      <c r="C1213" s="239">
        <v>0</v>
      </c>
      <c r="D1213" s="239"/>
      <c r="E1213" s="240"/>
    </row>
    <row r="1214" s="84" customFormat="1" customHeight="1" spans="1:5">
      <c r="A1214" s="106">
        <v>2210399</v>
      </c>
      <c r="B1214" s="106" t="s">
        <v>2959</v>
      </c>
      <c r="C1214" s="239">
        <v>1600</v>
      </c>
      <c r="D1214" s="239">
        <v>65</v>
      </c>
      <c r="E1214" s="240">
        <f>D1214/C1214</f>
        <v>0.040625</v>
      </c>
    </row>
    <row r="1215" s="84" customFormat="1" customHeight="1" spans="1:5">
      <c r="A1215" s="106">
        <v>222</v>
      </c>
      <c r="B1215" s="241" t="s">
        <v>1826</v>
      </c>
      <c r="C1215" s="239">
        <v>543</v>
      </c>
      <c r="D1215" s="239">
        <v>570</v>
      </c>
      <c r="E1215" s="240">
        <f>D1215/C1215</f>
        <v>1.04972375690608</v>
      </c>
    </row>
    <row r="1216" s="84" customFormat="1" customHeight="1" spans="1:5">
      <c r="A1216" s="106">
        <v>22201</v>
      </c>
      <c r="B1216" s="241" t="s">
        <v>2960</v>
      </c>
      <c r="C1216" s="239">
        <v>543</v>
      </c>
      <c r="D1216" s="239">
        <v>570</v>
      </c>
      <c r="E1216" s="240">
        <f>D1216/C1216</f>
        <v>1.04972375690608</v>
      </c>
    </row>
    <row r="1217" s="84" customFormat="1" customHeight="1" spans="1:5">
      <c r="A1217" s="106">
        <v>2220101</v>
      </c>
      <c r="B1217" s="106" t="s">
        <v>2063</v>
      </c>
      <c r="C1217" s="239">
        <v>0</v>
      </c>
      <c r="D1217" s="239"/>
      <c r="E1217" s="240"/>
    </row>
    <row r="1218" s="84" customFormat="1" customHeight="1" spans="1:5">
      <c r="A1218" s="106">
        <v>2220102</v>
      </c>
      <c r="B1218" s="106" t="s">
        <v>2064</v>
      </c>
      <c r="C1218" s="239">
        <v>0</v>
      </c>
      <c r="D1218" s="239"/>
      <c r="E1218" s="240"/>
    </row>
    <row r="1219" s="84" customFormat="1" customHeight="1" spans="1:5">
      <c r="A1219" s="106">
        <v>2220103</v>
      </c>
      <c r="B1219" s="106" t="s">
        <v>2065</v>
      </c>
      <c r="C1219" s="239">
        <v>0</v>
      </c>
      <c r="D1219" s="239"/>
      <c r="E1219" s="240"/>
    </row>
    <row r="1220" s="84" customFormat="1" customHeight="1" spans="1:5">
      <c r="A1220" s="106">
        <v>2220104</v>
      </c>
      <c r="B1220" s="106" t="s">
        <v>2961</v>
      </c>
      <c r="C1220" s="239">
        <v>0</v>
      </c>
      <c r="D1220" s="239"/>
      <c r="E1220" s="240"/>
    </row>
    <row r="1221" s="84" customFormat="1" customHeight="1" spans="1:5">
      <c r="A1221" s="106">
        <v>2220105</v>
      </c>
      <c r="B1221" s="106" t="s">
        <v>2962</v>
      </c>
      <c r="C1221" s="239">
        <v>0</v>
      </c>
      <c r="D1221" s="239"/>
      <c r="E1221" s="240"/>
    </row>
    <row r="1222" s="84" customFormat="1" customHeight="1" spans="1:5">
      <c r="A1222" s="106">
        <v>2220106</v>
      </c>
      <c r="B1222" s="106" t="s">
        <v>2963</v>
      </c>
      <c r="C1222" s="239">
        <v>10</v>
      </c>
      <c r="D1222" s="239">
        <v>6</v>
      </c>
      <c r="E1222" s="240">
        <f>D1222/C1222</f>
        <v>0.6</v>
      </c>
    </row>
    <row r="1223" s="84" customFormat="1" customHeight="1" spans="1:5">
      <c r="A1223" s="106">
        <v>2220107</v>
      </c>
      <c r="B1223" s="106" t="s">
        <v>2964</v>
      </c>
      <c r="C1223" s="239">
        <v>0</v>
      </c>
      <c r="D1223" s="239"/>
      <c r="E1223" s="240"/>
    </row>
    <row r="1224" s="84" customFormat="1" customHeight="1" spans="1:5">
      <c r="A1224" s="106">
        <v>2220112</v>
      </c>
      <c r="B1224" s="106" t="s">
        <v>2965</v>
      </c>
      <c r="C1224" s="239">
        <v>0</v>
      </c>
      <c r="D1224" s="239"/>
      <c r="E1224" s="240"/>
    </row>
    <row r="1225" s="84" customFormat="1" customHeight="1" spans="1:5">
      <c r="A1225" s="106">
        <v>2220113</v>
      </c>
      <c r="B1225" s="106" t="s">
        <v>2966</v>
      </c>
      <c r="C1225" s="239">
        <v>0</v>
      </c>
      <c r="D1225" s="239"/>
      <c r="E1225" s="240"/>
    </row>
    <row r="1226" s="84" customFormat="1" customHeight="1" spans="1:5">
      <c r="A1226" s="106">
        <v>2220114</v>
      </c>
      <c r="B1226" s="106" t="s">
        <v>2967</v>
      </c>
      <c r="C1226" s="239">
        <v>0</v>
      </c>
      <c r="D1226" s="239"/>
      <c r="E1226" s="240"/>
    </row>
    <row r="1227" s="84" customFormat="1" customHeight="1" spans="1:5">
      <c r="A1227" s="106">
        <v>2220115</v>
      </c>
      <c r="B1227" s="106" t="s">
        <v>2968</v>
      </c>
      <c r="C1227" s="239">
        <v>0</v>
      </c>
      <c r="D1227" s="239">
        <v>143</v>
      </c>
      <c r="E1227" s="240"/>
    </row>
    <row r="1228" s="84" customFormat="1" customHeight="1" spans="1:5">
      <c r="A1228" s="106">
        <v>2220118</v>
      </c>
      <c r="B1228" s="106" t="s">
        <v>2969</v>
      </c>
      <c r="C1228" s="239">
        <v>0</v>
      </c>
      <c r="D1228" s="239"/>
      <c r="E1228" s="240"/>
    </row>
    <row r="1229" s="84" customFormat="1" customHeight="1" spans="1:5">
      <c r="A1229" s="106">
        <v>2220119</v>
      </c>
      <c r="B1229" s="106" t="s">
        <v>2970</v>
      </c>
      <c r="C1229" s="239"/>
      <c r="D1229" s="239"/>
      <c r="E1229" s="240"/>
    </row>
    <row r="1230" s="84" customFormat="1" customHeight="1" spans="1:5">
      <c r="A1230" s="106">
        <v>2220120</v>
      </c>
      <c r="B1230" s="106" t="s">
        <v>2971</v>
      </c>
      <c r="C1230" s="239"/>
      <c r="D1230" s="239"/>
      <c r="E1230" s="240"/>
    </row>
    <row r="1231" s="84" customFormat="1" customHeight="1" spans="1:5">
      <c r="A1231" s="106">
        <v>2220121</v>
      </c>
      <c r="B1231" s="106" t="s">
        <v>2972</v>
      </c>
      <c r="C1231" s="239"/>
      <c r="D1231" s="239"/>
      <c r="E1231" s="240"/>
    </row>
    <row r="1232" s="84" customFormat="1" customHeight="1" spans="1:5">
      <c r="A1232" s="106">
        <v>2220150</v>
      </c>
      <c r="B1232" s="106" t="s">
        <v>2072</v>
      </c>
      <c r="C1232" s="239">
        <v>0</v>
      </c>
      <c r="D1232" s="239"/>
      <c r="E1232" s="240"/>
    </row>
    <row r="1233" s="84" customFormat="1" customHeight="1" spans="1:5">
      <c r="A1233" s="106">
        <v>2220199</v>
      </c>
      <c r="B1233" s="106" t="s">
        <v>2973</v>
      </c>
      <c r="C1233" s="239">
        <v>533</v>
      </c>
      <c r="D1233" s="239">
        <v>421</v>
      </c>
      <c r="E1233" s="240">
        <f>D1233/C1233</f>
        <v>0.789868667917448</v>
      </c>
    </row>
    <row r="1234" s="84" customFormat="1" customHeight="1" spans="1:5">
      <c r="A1234" s="106">
        <v>22203</v>
      </c>
      <c r="B1234" s="241" t="s">
        <v>2974</v>
      </c>
      <c r="C1234" s="239">
        <v>0</v>
      </c>
      <c r="D1234" s="239">
        <v>0</v>
      </c>
      <c r="E1234" s="240"/>
    </row>
    <row r="1235" s="84" customFormat="1" customHeight="1" spans="1:5">
      <c r="A1235" s="106">
        <v>2220301</v>
      </c>
      <c r="B1235" s="106" t="s">
        <v>2975</v>
      </c>
      <c r="C1235" s="239">
        <v>0</v>
      </c>
      <c r="D1235" s="239"/>
      <c r="E1235" s="240"/>
    </row>
    <row r="1236" s="84" customFormat="1" customHeight="1" spans="1:5">
      <c r="A1236" s="106">
        <v>2220303</v>
      </c>
      <c r="B1236" s="106" t="s">
        <v>2976</v>
      </c>
      <c r="C1236" s="239">
        <v>0</v>
      </c>
      <c r="D1236" s="239"/>
      <c r="E1236" s="240"/>
    </row>
    <row r="1237" s="84" customFormat="1" customHeight="1" spans="1:5">
      <c r="A1237" s="106">
        <v>2220304</v>
      </c>
      <c r="B1237" s="106" t="s">
        <v>2977</v>
      </c>
      <c r="C1237" s="239">
        <v>0</v>
      </c>
      <c r="D1237" s="239"/>
      <c r="E1237" s="240"/>
    </row>
    <row r="1238" s="84" customFormat="1" customHeight="1" spans="1:5">
      <c r="A1238" s="106">
        <v>2220305</v>
      </c>
      <c r="B1238" s="106" t="s">
        <v>2978</v>
      </c>
      <c r="C1238" s="239"/>
      <c r="D1238" s="239"/>
      <c r="E1238" s="240"/>
    </row>
    <row r="1239" s="84" customFormat="1" customHeight="1" spans="1:5">
      <c r="A1239" s="106">
        <v>2220306</v>
      </c>
      <c r="B1239" s="106" t="s">
        <v>2979</v>
      </c>
      <c r="C1239" s="239"/>
      <c r="D1239" s="239"/>
      <c r="E1239" s="240"/>
    </row>
    <row r="1240" s="84" customFormat="1" customHeight="1" spans="1:5">
      <c r="A1240" s="106">
        <v>2220399</v>
      </c>
      <c r="B1240" s="106" t="s">
        <v>2980</v>
      </c>
      <c r="C1240" s="239">
        <v>0</v>
      </c>
      <c r="D1240" s="239"/>
      <c r="E1240" s="240"/>
    </row>
    <row r="1241" s="84" customFormat="1" customHeight="1" spans="1:5">
      <c r="A1241" s="106">
        <v>22204</v>
      </c>
      <c r="B1241" s="241" t="s">
        <v>2981</v>
      </c>
      <c r="C1241" s="239">
        <v>0</v>
      </c>
      <c r="D1241" s="239">
        <v>0</v>
      </c>
      <c r="E1241" s="240"/>
    </row>
    <row r="1242" s="84" customFormat="1" customHeight="1" spans="1:5">
      <c r="A1242" s="106">
        <v>2220401</v>
      </c>
      <c r="B1242" s="106" t="s">
        <v>2982</v>
      </c>
      <c r="C1242" s="239">
        <v>0</v>
      </c>
      <c r="D1242" s="239"/>
      <c r="E1242" s="240"/>
    </row>
    <row r="1243" s="84" customFormat="1" customHeight="1" spans="1:5">
      <c r="A1243" s="106">
        <v>2220402</v>
      </c>
      <c r="B1243" s="106" t="s">
        <v>2983</v>
      </c>
      <c r="C1243" s="239">
        <v>0</v>
      </c>
      <c r="D1243" s="239"/>
      <c r="E1243" s="240"/>
    </row>
    <row r="1244" s="84" customFormat="1" customHeight="1" spans="1:5">
      <c r="A1244" s="106">
        <v>2220403</v>
      </c>
      <c r="B1244" s="106" t="s">
        <v>2984</v>
      </c>
      <c r="C1244" s="239">
        <v>0</v>
      </c>
      <c r="D1244" s="239"/>
      <c r="E1244" s="240"/>
    </row>
    <row r="1245" s="84" customFormat="1" customHeight="1" spans="1:5">
      <c r="A1245" s="106">
        <v>2220404</v>
      </c>
      <c r="B1245" s="106" t="s">
        <v>2985</v>
      </c>
      <c r="C1245" s="239">
        <v>0</v>
      </c>
      <c r="D1245" s="239"/>
      <c r="E1245" s="240"/>
    </row>
    <row r="1246" s="84" customFormat="1" customHeight="1" spans="1:5">
      <c r="A1246" s="106">
        <v>2220499</v>
      </c>
      <c r="B1246" s="106" t="s">
        <v>2986</v>
      </c>
      <c r="C1246" s="239">
        <v>0</v>
      </c>
      <c r="D1246" s="239"/>
      <c r="E1246" s="240"/>
    </row>
    <row r="1247" s="84" customFormat="1" customHeight="1" spans="1:5">
      <c r="A1247" s="106">
        <v>22205</v>
      </c>
      <c r="B1247" s="241" t="s">
        <v>2987</v>
      </c>
      <c r="C1247" s="239">
        <v>0</v>
      </c>
      <c r="D1247" s="239">
        <v>0</v>
      </c>
      <c r="E1247" s="240"/>
    </row>
    <row r="1248" s="84" customFormat="1" customHeight="1" spans="1:5">
      <c r="A1248" s="106">
        <v>2220501</v>
      </c>
      <c r="B1248" s="106" t="s">
        <v>2988</v>
      </c>
      <c r="C1248" s="239">
        <v>0</v>
      </c>
      <c r="D1248" s="239"/>
      <c r="E1248" s="240"/>
    </row>
    <row r="1249" s="84" customFormat="1" customHeight="1" spans="1:5">
      <c r="A1249" s="106">
        <v>2220502</v>
      </c>
      <c r="B1249" s="106" t="s">
        <v>2989</v>
      </c>
      <c r="C1249" s="239">
        <v>0</v>
      </c>
      <c r="D1249" s="239"/>
      <c r="E1249" s="240"/>
    </row>
    <row r="1250" s="84" customFormat="1" customHeight="1" spans="1:5">
      <c r="A1250" s="106">
        <v>2220503</v>
      </c>
      <c r="B1250" s="106" t="s">
        <v>2990</v>
      </c>
      <c r="C1250" s="239">
        <v>0</v>
      </c>
      <c r="D1250" s="239"/>
      <c r="E1250" s="240"/>
    </row>
    <row r="1251" s="84" customFormat="1" customHeight="1" spans="1:5">
      <c r="A1251" s="106">
        <v>2220504</v>
      </c>
      <c r="B1251" s="106" t="s">
        <v>2991</v>
      </c>
      <c r="C1251" s="239">
        <v>0</v>
      </c>
      <c r="D1251" s="239"/>
      <c r="E1251" s="240"/>
    </row>
    <row r="1252" s="84" customFormat="1" customHeight="1" spans="1:5">
      <c r="A1252" s="106">
        <v>2220505</v>
      </c>
      <c r="B1252" s="106" t="s">
        <v>2992</v>
      </c>
      <c r="C1252" s="239">
        <v>0</v>
      </c>
      <c r="D1252" s="239"/>
      <c r="E1252" s="240"/>
    </row>
    <row r="1253" s="84" customFormat="1" customHeight="1" spans="1:5">
      <c r="A1253" s="106">
        <v>2220506</v>
      </c>
      <c r="B1253" s="106" t="s">
        <v>2993</v>
      </c>
      <c r="C1253" s="239">
        <v>0</v>
      </c>
      <c r="D1253" s="239"/>
      <c r="E1253" s="240"/>
    </row>
    <row r="1254" s="84" customFormat="1" customHeight="1" spans="1:5">
      <c r="A1254" s="106">
        <v>2220507</v>
      </c>
      <c r="B1254" s="106" t="s">
        <v>2994</v>
      </c>
      <c r="C1254" s="239">
        <v>0</v>
      </c>
      <c r="D1254" s="239"/>
      <c r="E1254" s="240"/>
    </row>
    <row r="1255" s="84" customFormat="1" customHeight="1" spans="1:5">
      <c r="A1255" s="106">
        <v>2220508</v>
      </c>
      <c r="B1255" s="106" t="s">
        <v>2995</v>
      </c>
      <c r="C1255" s="239">
        <v>0</v>
      </c>
      <c r="D1255" s="239"/>
      <c r="E1255" s="240"/>
    </row>
    <row r="1256" s="84" customFormat="1" customHeight="1" spans="1:5">
      <c r="A1256" s="106">
        <v>2220509</v>
      </c>
      <c r="B1256" s="106" t="s">
        <v>2996</v>
      </c>
      <c r="C1256" s="239">
        <v>0</v>
      </c>
      <c r="D1256" s="239"/>
      <c r="E1256" s="240"/>
    </row>
    <row r="1257" s="84" customFormat="1" customHeight="1" spans="1:5">
      <c r="A1257" s="106">
        <v>2220510</v>
      </c>
      <c r="B1257" s="106" t="s">
        <v>2997</v>
      </c>
      <c r="C1257" s="239">
        <v>0</v>
      </c>
      <c r="D1257" s="239"/>
      <c r="E1257" s="240"/>
    </row>
    <row r="1258" s="84" customFormat="1" customHeight="1" spans="1:5">
      <c r="A1258" s="106">
        <v>2220511</v>
      </c>
      <c r="B1258" s="106" t="s">
        <v>2998</v>
      </c>
      <c r="C1258" s="239">
        <v>0</v>
      </c>
      <c r="D1258" s="239"/>
      <c r="E1258" s="240"/>
    </row>
    <row r="1259" s="84" customFormat="1" customHeight="1" spans="1:5">
      <c r="A1259" s="106">
        <v>2220599</v>
      </c>
      <c r="B1259" s="106" t="s">
        <v>2999</v>
      </c>
      <c r="C1259" s="239">
        <v>0</v>
      </c>
      <c r="D1259" s="239"/>
      <c r="E1259" s="240"/>
    </row>
    <row r="1260" s="84" customFormat="1" customHeight="1" spans="1:5">
      <c r="A1260" s="106">
        <v>224</v>
      </c>
      <c r="B1260" s="241" t="s">
        <v>3000</v>
      </c>
      <c r="C1260" s="239">
        <v>3609.182002</v>
      </c>
      <c r="D1260" s="239">
        <v>5083</v>
      </c>
      <c r="E1260" s="240">
        <f>D1260/C1260</f>
        <v>1.40835236271911</v>
      </c>
    </row>
    <row r="1261" s="84" customFormat="1" customHeight="1" spans="1:5">
      <c r="A1261" s="106">
        <v>22401</v>
      </c>
      <c r="B1261" s="241" t="s">
        <v>3001</v>
      </c>
      <c r="C1261" s="239">
        <v>2964.782002</v>
      </c>
      <c r="D1261" s="239">
        <v>1791</v>
      </c>
      <c r="E1261" s="240">
        <f>D1261/C1261</f>
        <v>0.604091632636672</v>
      </c>
    </row>
    <row r="1262" s="84" customFormat="1" customHeight="1" spans="1:5">
      <c r="A1262" s="106">
        <v>2240101</v>
      </c>
      <c r="B1262" s="106" t="s">
        <v>2063</v>
      </c>
      <c r="C1262" s="239">
        <v>772.222002</v>
      </c>
      <c r="D1262" s="239">
        <v>744</v>
      </c>
      <c r="E1262" s="240">
        <f>D1262/C1262</f>
        <v>0.963453512167606</v>
      </c>
    </row>
    <row r="1263" s="84" customFormat="1" customHeight="1" spans="1:5">
      <c r="A1263" s="106">
        <v>2240102</v>
      </c>
      <c r="B1263" s="106" t="s">
        <v>2064</v>
      </c>
      <c r="C1263" s="239">
        <v>0</v>
      </c>
      <c r="D1263" s="239">
        <v>45</v>
      </c>
      <c r="E1263" s="240"/>
    </row>
    <row r="1264" s="84" customFormat="1" customHeight="1" spans="1:5">
      <c r="A1264" s="106">
        <v>2240103</v>
      </c>
      <c r="B1264" s="106" t="s">
        <v>2065</v>
      </c>
      <c r="C1264" s="239">
        <v>0</v>
      </c>
      <c r="D1264" s="239"/>
      <c r="E1264" s="240"/>
    </row>
    <row r="1265" s="84" customFormat="1" customHeight="1" spans="1:5">
      <c r="A1265" s="106">
        <v>2240104</v>
      </c>
      <c r="B1265" s="106" t="s">
        <v>3002</v>
      </c>
      <c r="C1265" s="239">
        <v>2134.76</v>
      </c>
      <c r="D1265" s="239">
        <v>108</v>
      </c>
      <c r="E1265" s="240">
        <f>D1265/C1265</f>
        <v>0.0505911671569638</v>
      </c>
    </row>
    <row r="1266" s="84" customFormat="1" customHeight="1" spans="1:5">
      <c r="A1266" s="106">
        <v>2240105</v>
      </c>
      <c r="B1266" s="106" t="s">
        <v>3003</v>
      </c>
      <c r="C1266" s="239">
        <v>0</v>
      </c>
      <c r="D1266" s="239"/>
      <c r="E1266" s="240"/>
    </row>
    <row r="1267" s="84" customFormat="1" customHeight="1" spans="1:5">
      <c r="A1267" s="106">
        <v>2240106</v>
      </c>
      <c r="B1267" s="106" t="s">
        <v>3004</v>
      </c>
      <c r="C1267" s="239">
        <v>12</v>
      </c>
      <c r="D1267" s="239">
        <v>32</v>
      </c>
      <c r="E1267" s="240">
        <f>D1267/C1267</f>
        <v>2.66666666666667</v>
      </c>
    </row>
    <row r="1268" s="84" customFormat="1" customHeight="1" spans="1:5">
      <c r="A1268" s="106">
        <v>2240108</v>
      </c>
      <c r="B1268" s="106" t="s">
        <v>3005</v>
      </c>
      <c r="C1268" s="239">
        <v>0</v>
      </c>
      <c r="D1268" s="239">
        <v>17</v>
      </c>
      <c r="E1268" s="240"/>
    </row>
    <row r="1269" s="84" customFormat="1" customHeight="1" spans="1:5">
      <c r="A1269" s="106">
        <v>2240109</v>
      </c>
      <c r="B1269" s="106" t="s">
        <v>3006</v>
      </c>
      <c r="C1269" s="239">
        <v>23.8</v>
      </c>
      <c r="D1269" s="239">
        <v>8</v>
      </c>
      <c r="E1269" s="240">
        <f>D1269/C1269</f>
        <v>0.336134453781513</v>
      </c>
    </row>
    <row r="1270" s="84" customFormat="1" customHeight="1" spans="1:5">
      <c r="A1270" s="106">
        <v>2240150</v>
      </c>
      <c r="B1270" s="106" t="s">
        <v>2072</v>
      </c>
      <c r="C1270" s="239">
        <v>0</v>
      </c>
      <c r="D1270" s="239"/>
      <c r="E1270" s="240"/>
    </row>
    <row r="1271" s="84" customFormat="1" customHeight="1" spans="1:5">
      <c r="A1271" s="106">
        <v>2240199</v>
      </c>
      <c r="B1271" s="106" t="s">
        <v>3007</v>
      </c>
      <c r="C1271" s="239">
        <v>22</v>
      </c>
      <c r="D1271" s="239">
        <v>837</v>
      </c>
      <c r="E1271" s="240">
        <f>D1271/C1271</f>
        <v>38.0454545454545</v>
      </c>
    </row>
    <row r="1272" s="84" customFormat="1" customHeight="1" spans="1:5">
      <c r="A1272" s="106">
        <v>22402</v>
      </c>
      <c r="B1272" s="241" t="s">
        <v>3008</v>
      </c>
      <c r="C1272" s="239">
        <v>601.77</v>
      </c>
      <c r="D1272" s="239">
        <v>731</v>
      </c>
      <c r="E1272" s="240">
        <f>D1272/C1272</f>
        <v>1.21474982136032</v>
      </c>
    </row>
    <row r="1273" s="84" customFormat="1" customHeight="1" spans="1:5">
      <c r="A1273" s="106">
        <v>2240201</v>
      </c>
      <c r="B1273" s="106" t="s">
        <v>2063</v>
      </c>
      <c r="C1273" s="239">
        <v>0</v>
      </c>
      <c r="D1273" s="239">
        <v>91</v>
      </c>
      <c r="E1273" s="240"/>
    </row>
    <row r="1274" s="84" customFormat="1" customHeight="1" spans="1:5">
      <c r="A1274" s="106">
        <v>2240202</v>
      </c>
      <c r="B1274" s="106" t="s">
        <v>2064</v>
      </c>
      <c r="C1274" s="239">
        <v>0</v>
      </c>
      <c r="D1274" s="239"/>
      <c r="E1274" s="240"/>
    </row>
    <row r="1275" s="84" customFormat="1" customHeight="1" spans="1:5">
      <c r="A1275" s="106">
        <v>2240203</v>
      </c>
      <c r="B1275" s="106" t="s">
        <v>2065</v>
      </c>
      <c r="C1275" s="239">
        <v>0</v>
      </c>
      <c r="D1275" s="239"/>
      <c r="E1275" s="240"/>
    </row>
    <row r="1276" s="84" customFormat="1" customHeight="1" spans="1:5">
      <c r="A1276" s="106">
        <v>2240204</v>
      </c>
      <c r="B1276" s="106" t="s">
        <v>3009</v>
      </c>
      <c r="C1276" s="239">
        <v>543.45</v>
      </c>
      <c r="D1276" s="239">
        <v>582</v>
      </c>
      <c r="E1276" s="240">
        <f>D1276/C1276</f>
        <v>1.07093568865581</v>
      </c>
    </row>
    <row r="1277" s="84" customFormat="1" customHeight="1" spans="1:5">
      <c r="A1277" s="106">
        <v>2240250</v>
      </c>
      <c r="B1277" s="106" t="s">
        <v>2072</v>
      </c>
      <c r="C1277" s="239"/>
      <c r="D1277" s="239"/>
      <c r="E1277" s="240"/>
    </row>
    <row r="1278" s="84" customFormat="1" customHeight="1" spans="1:5">
      <c r="A1278" s="106">
        <v>2240299</v>
      </c>
      <c r="B1278" s="106" t="s">
        <v>3010</v>
      </c>
      <c r="C1278" s="239">
        <v>58.32</v>
      </c>
      <c r="D1278" s="239">
        <v>58</v>
      </c>
      <c r="E1278" s="240">
        <f>D1278/C1278</f>
        <v>0.994513031550069</v>
      </c>
    </row>
    <row r="1279" s="84" customFormat="1" customHeight="1" spans="1:5">
      <c r="A1279" s="106">
        <v>22404</v>
      </c>
      <c r="B1279" s="241" t="s">
        <v>3011</v>
      </c>
      <c r="C1279" s="239">
        <v>0</v>
      </c>
      <c r="D1279" s="239">
        <v>0</v>
      </c>
      <c r="E1279" s="240"/>
    </row>
    <row r="1280" s="84" customFormat="1" customHeight="1" spans="1:5">
      <c r="A1280" s="106">
        <v>2240401</v>
      </c>
      <c r="B1280" s="106" t="s">
        <v>2063</v>
      </c>
      <c r="C1280" s="239">
        <v>0</v>
      </c>
      <c r="D1280" s="239"/>
      <c r="E1280" s="240"/>
    </row>
    <row r="1281" s="84" customFormat="1" customHeight="1" spans="1:5">
      <c r="A1281" s="106">
        <v>2240402</v>
      </c>
      <c r="B1281" s="106" t="s">
        <v>2064</v>
      </c>
      <c r="C1281" s="239">
        <v>0</v>
      </c>
      <c r="D1281" s="239"/>
      <c r="E1281" s="240"/>
    </row>
    <row r="1282" s="84" customFormat="1" customHeight="1" spans="1:5">
      <c r="A1282" s="106">
        <v>2240403</v>
      </c>
      <c r="B1282" s="106" t="s">
        <v>2065</v>
      </c>
      <c r="C1282" s="239">
        <v>0</v>
      </c>
      <c r="D1282" s="239"/>
      <c r="E1282" s="240"/>
    </row>
    <row r="1283" s="84" customFormat="1" customHeight="1" spans="1:5">
      <c r="A1283" s="106">
        <v>2240404</v>
      </c>
      <c r="B1283" s="106" t="s">
        <v>3012</v>
      </c>
      <c r="C1283" s="239">
        <v>0</v>
      </c>
      <c r="D1283" s="239"/>
      <c r="E1283" s="240"/>
    </row>
    <row r="1284" s="84" customFormat="1" customHeight="1" spans="1:5">
      <c r="A1284" s="106">
        <v>2240405</v>
      </c>
      <c r="B1284" s="106" t="s">
        <v>3013</v>
      </c>
      <c r="C1284" s="239">
        <v>0</v>
      </c>
      <c r="D1284" s="239"/>
      <c r="E1284" s="240"/>
    </row>
    <row r="1285" s="84" customFormat="1" customHeight="1" spans="1:5">
      <c r="A1285" s="106">
        <v>2240450</v>
      </c>
      <c r="B1285" s="106" t="s">
        <v>2072</v>
      </c>
      <c r="C1285" s="239">
        <v>0</v>
      </c>
      <c r="D1285" s="239"/>
      <c r="E1285" s="240"/>
    </row>
    <row r="1286" s="84" customFormat="1" customHeight="1" spans="1:5">
      <c r="A1286" s="106">
        <v>2240499</v>
      </c>
      <c r="B1286" s="106" t="s">
        <v>3014</v>
      </c>
      <c r="C1286" s="239">
        <v>0</v>
      </c>
      <c r="D1286" s="239"/>
      <c r="E1286" s="240"/>
    </row>
    <row r="1287" s="84" customFormat="1" customHeight="1" spans="1:5">
      <c r="A1287" s="106">
        <v>22405</v>
      </c>
      <c r="B1287" s="241" t="s">
        <v>3015</v>
      </c>
      <c r="C1287" s="239">
        <v>0</v>
      </c>
      <c r="D1287" s="239">
        <v>0</v>
      </c>
      <c r="E1287" s="240"/>
    </row>
    <row r="1288" s="84" customFormat="1" customHeight="1" spans="1:5">
      <c r="A1288" s="106">
        <v>2240501</v>
      </c>
      <c r="B1288" s="106" t="s">
        <v>2063</v>
      </c>
      <c r="C1288" s="239">
        <v>0</v>
      </c>
      <c r="D1288" s="239"/>
      <c r="E1288" s="240"/>
    </row>
    <row r="1289" s="84" customFormat="1" customHeight="1" spans="1:5">
      <c r="A1289" s="106">
        <v>2240502</v>
      </c>
      <c r="B1289" s="106" t="s">
        <v>2064</v>
      </c>
      <c r="C1289" s="239">
        <v>0</v>
      </c>
      <c r="D1289" s="239"/>
      <c r="E1289" s="240"/>
    </row>
    <row r="1290" s="84" customFormat="1" customHeight="1" spans="1:5">
      <c r="A1290" s="106">
        <v>2240503</v>
      </c>
      <c r="B1290" s="106" t="s">
        <v>2065</v>
      </c>
      <c r="C1290" s="239">
        <v>0</v>
      </c>
      <c r="D1290" s="239"/>
      <c r="E1290" s="240"/>
    </row>
    <row r="1291" s="84" customFormat="1" customHeight="1" spans="1:5">
      <c r="A1291" s="106">
        <v>2240504</v>
      </c>
      <c r="B1291" s="106" t="s">
        <v>3016</v>
      </c>
      <c r="C1291" s="239">
        <v>0</v>
      </c>
      <c r="D1291" s="239"/>
      <c r="E1291" s="240"/>
    </row>
    <row r="1292" s="84" customFormat="1" customHeight="1" spans="1:5">
      <c r="A1292" s="106">
        <v>2240505</v>
      </c>
      <c r="B1292" s="106" t="s">
        <v>3017</v>
      </c>
      <c r="C1292" s="239">
        <v>0</v>
      </c>
      <c r="D1292" s="239"/>
      <c r="E1292" s="240"/>
    </row>
    <row r="1293" s="84" customFormat="1" customHeight="1" spans="1:5">
      <c r="A1293" s="106">
        <v>2240506</v>
      </c>
      <c r="B1293" s="106" t="s">
        <v>3018</v>
      </c>
      <c r="C1293" s="239">
        <v>0</v>
      </c>
      <c r="D1293" s="239"/>
      <c r="E1293" s="240"/>
    </row>
    <row r="1294" s="84" customFormat="1" customHeight="1" spans="1:5">
      <c r="A1294" s="106">
        <v>2240507</v>
      </c>
      <c r="B1294" s="106" t="s">
        <v>3019</v>
      </c>
      <c r="C1294" s="239">
        <v>0</v>
      </c>
      <c r="D1294" s="239"/>
      <c r="E1294" s="240"/>
    </row>
    <row r="1295" s="84" customFormat="1" customHeight="1" spans="1:5">
      <c r="A1295" s="106">
        <v>2240508</v>
      </c>
      <c r="B1295" s="106" t="s">
        <v>3020</v>
      </c>
      <c r="C1295" s="239">
        <v>0</v>
      </c>
      <c r="D1295" s="239"/>
      <c r="E1295" s="240"/>
    </row>
    <row r="1296" s="84" customFormat="1" customHeight="1" spans="1:5">
      <c r="A1296" s="106">
        <v>2240509</v>
      </c>
      <c r="B1296" s="106" t="s">
        <v>3021</v>
      </c>
      <c r="C1296" s="239">
        <v>0</v>
      </c>
      <c r="D1296" s="239"/>
      <c r="E1296" s="240"/>
    </row>
    <row r="1297" s="84" customFormat="1" customHeight="1" spans="1:5">
      <c r="A1297" s="106">
        <v>2240510</v>
      </c>
      <c r="B1297" s="106" t="s">
        <v>3022</v>
      </c>
      <c r="C1297" s="239">
        <v>0</v>
      </c>
      <c r="D1297" s="239"/>
      <c r="E1297" s="240"/>
    </row>
    <row r="1298" s="84" customFormat="1" customHeight="1" spans="1:5">
      <c r="A1298" s="106">
        <v>2240550</v>
      </c>
      <c r="B1298" s="106" t="s">
        <v>3023</v>
      </c>
      <c r="C1298" s="239">
        <v>0</v>
      </c>
      <c r="D1298" s="239"/>
      <c r="E1298" s="240"/>
    </row>
    <row r="1299" s="84" customFormat="1" customHeight="1" spans="1:5">
      <c r="A1299" s="106">
        <v>2240599</v>
      </c>
      <c r="B1299" s="106" t="s">
        <v>3024</v>
      </c>
      <c r="C1299" s="239">
        <v>0</v>
      </c>
      <c r="D1299" s="239"/>
      <c r="E1299" s="240"/>
    </row>
    <row r="1300" s="84" customFormat="1" customHeight="1" spans="1:5">
      <c r="A1300" s="106">
        <v>22406</v>
      </c>
      <c r="B1300" s="241" t="s">
        <v>3025</v>
      </c>
      <c r="C1300" s="239">
        <v>42.63</v>
      </c>
      <c r="D1300" s="239">
        <v>1427</v>
      </c>
      <c r="E1300" s="240">
        <f>D1300/C1300</f>
        <v>33.4740792868872</v>
      </c>
    </row>
    <row r="1301" s="84" customFormat="1" customHeight="1" spans="1:5">
      <c r="A1301" s="106">
        <v>2240601</v>
      </c>
      <c r="B1301" s="106" t="s">
        <v>3026</v>
      </c>
      <c r="C1301" s="239">
        <v>42.63</v>
      </c>
      <c r="D1301" s="239">
        <v>1310</v>
      </c>
      <c r="E1301" s="240">
        <f>D1301/C1301</f>
        <v>30.7295331925874</v>
      </c>
    </row>
    <row r="1302" s="84" customFormat="1" customHeight="1" spans="1:5">
      <c r="A1302" s="106">
        <v>2240602</v>
      </c>
      <c r="B1302" s="106" t="s">
        <v>3027</v>
      </c>
      <c r="C1302" s="239">
        <v>0</v>
      </c>
      <c r="D1302" s="239">
        <v>55</v>
      </c>
      <c r="E1302" s="240"/>
    </row>
    <row r="1303" s="84" customFormat="1" customHeight="1" spans="1:5">
      <c r="A1303" s="106">
        <v>2240699</v>
      </c>
      <c r="B1303" s="106" t="s">
        <v>3028</v>
      </c>
      <c r="C1303" s="239">
        <v>0</v>
      </c>
      <c r="D1303" s="239">
        <v>62</v>
      </c>
      <c r="E1303" s="240"/>
    </row>
    <row r="1304" s="84" customFormat="1" customHeight="1" spans="1:5">
      <c r="A1304" s="106">
        <v>22407</v>
      </c>
      <c r="B1304" s="241" t="s">
        <v>3029</v>
      </c>
      <c r="C1304" s="239">
        <v>0</v>
      </c>
      <c r="D1304" s="239">
        <v>884</v>
      </c>
      <c r="E1304" s="240"/>
    </row>
    <row r="1305" s="84" customFormat="1" customHeight="1" spans="1:5">
      <c r="A1305" s="106">
        <v>2240703</v>
      </c>
      <c r="B1305" s="106" t="s">
        <v>3030</v>
      </c>
      <c r="C1305" s="239">
        <v>0</v>
      </c>
      <c r="D1305" s="239">
        <v>620</v>
      </c>
      <c r="E1305" s="240"/>
    </row>
    <row r="1306" s="84" customFormat="1" customHeight="1" spans="1:5">
      <c r="A1306" s="106">
        <v>2240704</v>
      </c>
      <c r="B1306" s="106" t="s">
        <v>3031</v>
      </c>
      <c r="C1306" s="239">
        <v>0</v>
      </c>
      <c r="D1306" s="239"/>
      <c r="E1306" s="240"/>
    </row>
    <row r="1307" s="84" customFormat="1" customHeight="1" spans="1:5">
      <c r="A1307" s="106">
        <v>2240799</v>
      </c>
      <c r="B1307" s="106" t="s">
        <v>3032</v>
      </c>
      <c r="C1307" s="239">
        <v>0</v>
      </c>
      <c r="D1307" s="239">
        <v>264</v>
      </c>
      <c r="E1307" s="240"/>
    </row>
    <row r="1308" s="84" customFormat="1" customHeight="1" spans="1:5">
      <c r="A1308" s="106">
        <v>22499</v>
      </c>
      <c r="B1308" s="241" t="s">
        <v>3033</v>
      </c>
      <c r="C1308" s="239">
        <v>0</v>
      </c>
      <c r="D1308" s="239">
        <v>250</v>
      </c>
      <c r="E1308" s="240"/>
    </row>
    <row r="1309" s="84" customFormat="1" customHeight="1" spans="1:5">
      <c r="A1309" s="106">
        <v>2249999</v>
      </c>
      <c r="B1309" s="106" t="s">
        <v>3034</v>
      </c>
      <c r="C1309" s="239"/>
      <c r="D1309" s="239">
        <v>250</v>
      </c>
      <c r="E1309" s="240"/>
    </row>
    <row r="1310" s="84" customFormat="1" customHeight="1" spans="1:5">
      <c r="A1310" s="106">
        <v>227</v>
      </c>
      <c r="B1310" s="241" t="s">
        <v>3035</v>
      </c>
      <c r="C1310" s="239">
        <v>3000</v>
      </c>
      <c r="D1310" s="239"/>
      <c r="E1310" s="240">
        <f>D1310/C1310</f>
        <v>0</v>
      </c>
    </row>
    <row r="1311" s="84" customFormat="1" customHeight="1" spans="1:5">
      <c r="A1311" s="106">
        <v>229</v>
      </c>
      <c r="B1311" s="241" t="s">
        <v>1881</v>
      </c>
      <c r="C1311" s="239">
        <v>0</v>
      </c>
      <c r="D1311" s="239">
        <v>0</v>
      </c>
      <c r="E1311" s="240"/>
    </row>
    <row r="1312" s="84" customFormat="1" customHeight="1" spans="1:5">
      <c r="A1312" s="106">
        <v>22999</v>
      </c>
      <c r="B1312" s="241" t="s">
        <v>1882</v>
      </c>
      <c r="C1312" s="239">
        <v>0</v>
      </c>
      <c r="D1312" s="239">
        <v>0</v>
      </c>
      <c r="E1312" s="240"/>
    </row>
    <row r="1313" s="84" customFormat="1" customHeight="1" spans="1:5">
      <c r="A1313" s="106">
        <v>2299999</v>
      </c>
      <c r="B1313" s="106" t="s">
        <v>1883</v>
      </c>
      <c r="C1313" s="239"/>
      <c r="D1313" s="239"/>
      <c r="E1313" s="240"/>
    </row>
    <row r="1314" s="84" customFormat="1" customHeight="1" spans="1:5">
      <c r="A1314" s="106">
        <v>232</v>
      </c>
      <c r="B1314" s="241" t="s">
        <v>1873</v>
      </c>
      <c r="C1314" s="239">
        <v>4598</v>
      </c>
      <c r="D1314" s="239">
        <v>4391</v>
      </c>
      <c r="E1314" s="240">
        <f>D1314/C1314</f>
        <v>0.954980426272292</v>
      </c>
    </row>
    <row r="1315" s="84" customFormat="1" customHeight="1" spans="1:5">
      <c r="A1315" s="106">
        <v>23201</v>
      </c>
      <c r="B1315" s="241" t="s">
        <v>3036</v>
      </c>
      <c r="C1315" s="239">
        <v>0</v>
      </c>
      <c r="D1315" s="239">
        <v>0</v>
      </c>
      <c r="E1315" s="240"/>
    </row>
    <row r="1316" s="84" customFormat="1" customHeight="1" spans="1:5">
      <c r="A1316" s="106">
        <v>2320101</v>
      </c>
      <c r="B1316" s="106" t="s">
        <v>3037</v>
      </c>
      <c r="C1316" s="239"/>
      <c r="D1316" s="239"/>
      <c r="E1316" s="240"/>
    </row>
    <row r="1317" s="84" customFormat="1" customHeight="1" spans="1:5">
      <c r="A1317" s="106">
        <v>23202</v>
      </c>
      <c r="B1317" s="241" t="s">
        <v>3038</v>
      </c>
      <c r="C1317" s="239">
        <v>0</v>
      </c>
      <c r="D1317" s="239">
        <v>0</v>
      </c>
      <c r="E1317" s="240"/>
    </row>
    <row r="1318" s="84" customFormat="1" customHeight="1" spans="1:5">
      <c r="A1318" s="106">
        <v>2320201</v>
      </c>
      <c r="B1318" s="106" t="s">
        <v>3039</v>
      </c>
      <c r="C1318" s="239"/>
      <c r="D1318" s="239"/>
      <c r="E1318" s="240"/>
    </row>
    <row r="1319" customHeight="1" spans="1:5">
      <c r="A1319" s="106">
        <v>2320202</v>
      </c>
      <c r="B1319" s="106" t="s">
        <v>3040</v>
      </c>
      <c r="C1319" s="239"/>
      <c r="D1319" s="239"/>
      <c r="E1319" s="240"/>
    </row>
    <row r="1320" customHeight="1" spans="1:5">
      <c r="A1320" s="106">
        <v>2320203</v>
      </c>
      <c r="B1320" s="106" t="s">
        <v>3041</v>
      </c>
      <c r="C1320" s="239"/>
      <c r="D1320" s="239"/>
      <c r="E1320" s="240"/>
    </row>
    <row r="1321" customHeight="1" spans="1:5">
      <c r="A1321" s="106">
        <v>2320299</v>
      </c>
      <c r="B1321" s="106" t="s">
        <v>3042</v>
      </c>
      <c r="C1321" s="239"/>
      <c r="D1321" s="239"/>
      <c r="E1321" s="240"/>
    </row>
    <row r="1322" customHeight="1" spans="1:5">
      <c r="A1322" s="106">
        <v>23203</v>
      </c>
      <c r="B1322" s="241" t="s">
        <v>3043</v>
      </c>
      <c r="C1322" s="239">
        <v>4598</v>
      </c>
      <c r="D1322" s="239">
        <v>4391</v>
      </c>
      <c r="E1322" s="240">
        <f>D1322/C1322</f>
        <v>0.954980426272292</v>
      </c>
    </row>
    <row r="1323" customHeight="1" spans="1:5">
      <c r="A1323" s="106">
        <v>2320301</v>
      </c>
      <c r="B1323" s="106" t="s">
        <v>3044</v>
      </c>
      <c r="C1323" s="239">
        <v>4598</v>
      </c>
      <c r="D1323" s="239">
        <v>3963</v>
      </c>
      <c r="E1323" s="240">
        <f>D1323/C1323</f>
        <v>0.861896476729013</v>
      </c>
    </row>
    <row r="1324" customHeight="1" spans="1:5">
      <c r="A1324" s="106">
        <v>2320302</v>
      </c>
      <c r="B1324" s="106" t="s">
        <v>3045</v>
      </c>
      <c r="C1324" s="239">
        <v>0</v>
      </c>
      <c r="D1324" s="239"/>
      <c r="E1324" s="240"/>
    </row>
    <row r="1325" customHeight="1" spans="1:5">
      <c r="A1325" s="106">
        <v>2320303</v>
      </c>
      <c r="B1325" s="106" t="s">
        <v>3046</v>
      </c>
      <c r="C1325" s="239">
        <v>0</v>
      </c>
      <c r="D1325" s="239">
        <v>428</v>
      </c>
      <c r="E1325" s="240"/>
    </row>
    <row r="1326" customHeight="1" spans="1:5">
      <c r="A1326" s="106">
        <v>2320399</v>
      </c>
      <c r="B1326" s="106" t="s">
        <v>3047</v>
      </c>
      <c r="C1326" s="239"/>
      <c r="D1326" s="239"/>
      <c r="E1326" s="240"/>
    </row>
    <row r="1327" customHeight="1" spans="1:5">
      <c r="A1327" s="106">
        <v>233</v>
      </c>
      <c r="B1327" s="241" t="s">
        <v>1879</v>
      </c>
      <c r="C1327" s="239">
        <v>0</v>
      </c>
      <c r="D1327" s="239">
        <v>0</v>
      </c>
      <c r="E1327" s="240"/>
    </row>
    <row r="1328" customHeight="1" spans="1:5">
      <c r="A1328" s="106">
        <v>23301</v>
      </c>
      <c r="B1328" s="241" t="s">
        <v>3048</v>
      </c>
      <c r="C1328" s="239">
        <v>0</v>
      </c>
      <c r="D1328" s="239">
        <v>0</v>
      </c>
      <c r="E1328" s="240"/>
    </row>
    <row r="1329" customHeight="1" spans="1:5">
      <c r="A1329" s="106">
        <v>2330101</v>
      </c>
      <c r="B1329" s="106" t="s">
        <v>3049</v>
      </c>
      <c r="C1329" s="239"/>
      <c r="D1329" s="239"/>
      <c r="E1329" s="240"/>
    </row>
    <row r="1330" customHeight="1" spans="1:5">
      <c r="A1330" s="106">
        <v>23302</v>
      </c>
      <c r="B1330" s="241" t="s">
        <v>3050</v>
      </c>
      <c r="C1330" s="239">
        <v>0</v>
      </c>
      <c r="D1330" s="239">
        <v>0</v>
      </c>
      <c r="E1330" s="240"/>
    </row>
    <row r="1331" customHeight="1" spans="1:5">
      <c r="A1331" s="106">
        <v>2330201</v>
      </c>
      <c r="B1331" s="106" t="s">
        <v>3051</v>
      </c>
      <c r="C1331" s="239"/>
      <c r="D1331" s="239"/>
      <c r="E1331" s="240"/>
    </row>
    <row r="1332" customHeight="1" spans="1:5">
      <c r="A1332" s="247">
        <v>23303</v>
      </c>
      <c r="B1332" s="248" t="s">
        <v>3052</v>
      </c>
      <c r="C1332" s="239">
        <v>0</v>
      </c>
      <c r="D1332" s="239">
        <v>0</v>
      </c>
      <c r="E1332" s="240"/>
    </row>
    <row r="1333" customHeight="1" spans="1:5">
      <c r="A1333" s="106">
        <v>2330301</v>
      </c>
      <c r="B1333" s="249" t="s">
        <v>3053</v>
      </c>
      <c r="C1333" s="239"/>
      <c r="D1333" s="239"/>
      <c r="E1333" s="240"/>
    </row>
    <row r="1334" customHeight="1" spans="3:3">
      <c r="C1334" s="234"/>
    </row>
    <row r="1335" customHeight="1" spans="3:3">
      <c r="C1335" s="234"/>
    </row>
    <row r="1336" customHeight="1" spans="3:3">
      <c r="C1336" s="234"/>
    </row>
    <row r="1337" customHeight="1" spans="3:3">
      <c r="C1337" s="234"/>
    </row>
    <row r="1338" customHeight="1" spans="3:3">
      <c r="C1338" s="234"/>
    </row>
    <row r="1339" customHeight="1" spans="3:3">
      <c r="C1339" s="234"/>
    </row>
    <row r="1340" customHeight="1" spans="3:3">
      <c r="C1340" s="234"/>
    </row>
    <row r="1341" customHeight="1" spans="3:3">
      <c r="C1341" s="234"/>
    </row>
    <row r="1342" customHeight="1" spans="3:3">
      <c r="C1342" s="234"/>
    </row>
    <row r="1343" customHeight="1" spans="3:3">
      <c r="C1343" s="234"/>
    </row>
  </sheetData>
  <autoFilter xmlns:etc="http://www.wps.cn/officeDocument/2017/etCustomData" ref="A4:E1333" etc:filterBottomFollowUsedRange="0">
    <extLst/>
  </autoFilter>
  <mergeCells count="2">
    <mergeCell ref="A2:E2"/>
    <mergeCell ref="A3:E3"/>
  </mergeCells>
  <dataValidations count="1">
    <dataValidation type="decimal" operator="between" allowBlank="1" showInputMessage="1" showErrorMessage="1" sqref="D5:D1333">
      <formula1>-99999999999999</formula1>
      <formula2>99999999999999</formula2>
    </dataValidation>
  </dataValidations>
  <printOptions horizontalCentered="1"/>
  <pageMargins left="0.75" right="0.75" top="0.55" bottom="0.25" header="0.51" footer="0.39"/>
  <pageSetup paperSize="9" orientation="portrait" useFirstPageNumber="1"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目录</vt:lpstr>
      <vt:lpstr>1、一般公共预算收入决算表</vt:lpstr>
      <vt:lpstr>2、一般公共预算支出决算表</vt:lpstr>
      <vt:lpstr>3、本级一般公共预算收入决算表</vt:lpstr>
      <vt:lpstr>15年全县支出（款）</vt:lpstr>
      <vt:lpstr>4、本级一般公共预算支出决算表 </vt:lpstr>
      <vt:lpstr>15年全县支出（项）</vt:lpstr>
      <vt:lpstr>15年全县平衡表</vt:lpstr>
      <vt:lpstr>5、本级一般公共预算支出功能分类决算表</vt:lpstr>
      <vt:lpstr>6、一般公共预算基本支出经济分类决算表</vt:lpstr>
      <vt:lpstr>7、本级一般公共预算税收返还及转移支付表</vt:lpstr>
      <vt:lpstr>8、一般公共预算对下级税收返还及转移支付分项目决算表</vt:lpstr>
      <vt:lpstr>9、一般公共预算对下级的转移支付分地区决算表</vt:lpstr>
      <vt:lpstr>10、政府一般债务限额和余额情况决算表</vt:lpstr>
      <vt:lpstr>11、政府性基金收入决算表</vt:lpstr>
      <vt:lpstr>12、政府性基金支出决算表</vt:lpstr>
      <vt:lpstr>13、本级政府性基金收入决算表 </vt:lpstr>
      <vt:lpstr>14、本级政府性基金支出决算表</vt:lpstr>
      <vt:lpstr>15.本级政府性基金支出功能分类决算表</vt:lpstr>
      <vt:lpstr>16、政府性基金转移支付决算表</vt:lpstr>
      <vt:lpstr>17、政府性基金对下级转移支付分项目决算表 </vt:lpstr>
      <vt:lpstr>18、政府性基金对下转移支付分地区决算表</vt:lpstr>
      <vt:lpstr>19、政府专项债务限额和余额情况表</vt:lpstr>
      <vt:lpstr>20、国有资本经营收入决算表</vt:lpstr>
      <vt:lpstr>21、国有资本经营支出决算表</vt:lpstr>
      <vt:lpstr>22、国有资本经营预算本级支出决算表</vt:lpstr>
      <vt:lpstr>23、国有资本经营预算转移支付表</vt:lpstr>
      <vt:lpstr>24、社保基金收入决算表</vt:lpstr>
      <vt:lpstr>25、社保基金支出决算表</vt:lpstr>
      <vt:lpstr>26、三公经费预算执行情况表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刘建飞13874424860</cp:lastModifiedBy>
  <cp:revision>1</cp:revision>
  <dcterms:created xsi:type="dcterms:W3CDTF">1996-12-17T01:32:00Z</dcterms:created>
  <cp:lastPrinted>2017-10-27T03:52:00Z</cp:lastPrinted>
  <dcterms:modified xsi:type="dcterms:W3CDTF">2025-09-09T09:44:23Z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67A7BF79A792470B99534ACE9E19EEC8</vt:lpwstr>
  </property>
</Properties>
</file>