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8370" tabRatio="872" activeTab="1"/>
  </bookViews>
  <sheets>
    <sheet name="一般公共预算收入表 " sheetId="38" r:id="rId1"/>
    <sheet name="一般公共预算支出表" sheetId="39" r:id="rId2"/>
    <sheet name="一般公共预算基本支出" sheetId="43" r:id="rId3"/>
    <sheet name="一般公共预算收支平衡表" sheetId="37" r:id="rId4"/>
    <sheet name="政府性基金预算收入表" sheetId="40" r:id="rId5"/>
    <sheet name="政府性基金预算支出表" sheetId="21" r:id="rId6"/>
    <sheet name="社会保险基金预算收入表" sheetId="41" r:id="rId7"/>
    <sheet name="社会保险基金预算支出表" sheetId="29" r:id="rId8"/>
    <sheet name="国有资本经营预算收入表" sheetId="42" r:id="rId9"/>
    <sheet name="国有资本经营预算支出" sheetId="28" r:id="rId10"/>
  </sheets>
  <externalReferences>
    <externalReference r:id="rId11"/>
  </externalReferences>
  <definedNames>
    <definedName name="_6_其他" localSheetId="8">#REF!</definedName>
    <definedName name="_6_其他" localSheetId="6">#REF!</definedName>
    <definedName name="_6_其他" localSheetId="4">#REF!</definedName>
    <definedName name="_6_其他">#REF!</definedName>
    <definedName name="_xlnm.Database" localSheetId="8" hidden="1">#REF!</definedName>
    <definedName name="_xlnm.Database" localSheetId="6" hidden="1">#REF!</definedName>
    <definedName name="_xlnm.Database" localSheetId="4" hidden="1">#REF!</definedName>
    <definedName name="_xlnm.Database" hidden="1">#REF!</definedName>
    <definedName name="_xlnm.Print_Titles" localSheetId="2">一般公共预算基本支出!$1:$4</definedName>
    <definedName name="_xlnm.Print_Titles" localSheetId="0">'一般公共预算收入表 '!$1:$4</definedName>
    <definedName name="_xlnm.Print_Titles" localSheetId="3">一般公共预算收支平衡表!$1:$5</definedName>
    <definedName name="_xlnm.Print_Titles" localSheetId="1">一般公共预算支出表!$1:$4</definedName>
    <definedName name="地区名称" localSheetId="8">#REF!</definedName>
    <definedName name="地区名称" localSheetId="6">#REF!</definedName>
    <definedName name="地区名称" localSheetId="0">#REF!</definedName>
    <definedName name="地区名称" localSheetId="3">#REF!</definedName>
    <definedName name="地区名称" localSheetId="1">#REF!</definedName>
    <definedName name="地区名称" localSheetId="4">#REF!</definedName>
    <definedName name="地区名称">#REF!</definedName>
    <definedName name="科目">[1]调用表!$B$3:$B$125</definedName>
  </definedNames>
  <calcPr calcId="124519"/>
  <fileRecoveryPr repairLoad="1"/>
</workbook>
</file>

<file path=xl/calcChain.xml><?xml version="1.0" encoding="utf-8"?>
<calcChain xmlns="http://schemas.openxmlformats.org/spreadsheetml/2006/main">
  <c r="C984" i="39"/>
  <c r="C690"/>
  <c r="C749"/>
  <c r="C729"/>
  <c r="C1034"/>
  <c r="C1014"/>
  <c r="C1022"/>
  <c r="C1018"/>
  <c r="C1220"/>
  <c r="C1307"/>
  <c r="B52" i="43"/>
  <c r="B49"/>
  <c r="B47"/>
  <c r="B43"/>
  <c r="B35"/>
  <c r="B19" s="1"/>
  <c r="B15"/>
  <c r="B13"/>
  <c r="B8"/>
  <c r="B7"/>
  <c r="B6"/>
  <c r="B5" s="1"/>
  <c r="B59" s="1"/>
  <c r="C694" i="39"/>
  <c r="C1009"/>
  <c r="C998"/>
  <c r="C685" l="1"/>
  <c r="C18" l="1"/>
  <c r="C1315"/>
  <c r="C1314" s="1"/>
  <c r="C871"/>
  <c r="C815"/>
  <c r="C750"/>
  <c r="C714"/>
  <c r="C672"/>
  <c r="C650"/>
  <c r="C537" l="1"/>
  <c r="C523"/>
  <c r="C161"/>
  <c r="C139"/>
  <c r="C104"/>
  <c r="C1162"/>
  <c r="C701"/>
  <c r="C298"/>
  <c r="C291" s="1"/>
  <c r="B17" i="21" l="1"/>
  <c r="B14"/>
  <c r="B6"/>
  <c r="B5" l="1"/>
  <c r="B20" s="1"/>
  <c r="B298" i="39" l="1"/>
  <c r="B291" s="1"/>
  <c r="C876"/>
  <c r="B876"/>
  <c r="B856"/>
  <c r="C778"/>
  <c r="C775"/>
  <c r="C771"/>
  <c r="C765"/>
  <c r="B778"/>
  <c r="B775"/>
  <c r="B771"/>
  <c r="B765"/>
  <c r="C760"/>
  <c r="B760"/>
  <c r="B701" l="1"/>
  <c r="C484" l="1"/>
  <c r="B484"/>
  <c r="C311"/>
  <c r="B10" i="41" l="1"/>
  <c r="B9"/>
  <c r="B8"/>
  <c r="B7"/>
  <c r="H6"/>
  <c r="G6"/>
  <c r="F6"/>
  <c r="E6"/>
  <c r="D6"/>
  <c r="C6"/>
  <c r="B6" s="1"/>
  <c r="B5"/>
  <c r="B24" i="40"/>
  <c r="B23"/>
  <c r="B20"/>
  <c r="B18"/>
  <c r="B10"/>
  <c r="B15" s="1"/>
  <c r="B17" i="38"/>
  <c r="B5"/>
  <c r="B24" s="1"/>
  <c r="B1369" i="39"/>
  <c r="B1368" s="1"/>
  <c r="B1306"/>
  <c r="B1297"/>
  <c r="B1218"/>
  <c r="B1217" s="1"/>
  <c r="B1175"/>
  <c r="B1162"/>
  <c r="B1152"/>
  <c r="B1121"/>
  <c r="B1107"/>
  <c r="B1072"/>
  <c r="B1055"/>
  <c r="B1013"/>
  <c r="B991"/>
  <c r="B985"/>
  <c r="B974"/>
  <c r="B936"/>
  <c r="B908"/>
  <c r="B883"/>
  <c r="B859"/>
  <c r="B858" s="1"/>
  <c r="B802"/>
  <c r="B790"/>
  <c r="B781"/>
  <c r="B746"/>
  <c r="B742"/>
  <c r="B731" s="1"/>
  <c r="B729"/>
  <c r="B727" s="1"/>
  <c r="B709"/>
  <c r="B708" s="1"/>
  <c r="B706"/>
  <c r="B688"/>
  <c r="B682"/>
  <c r="B677"/>
  <c r="B663"/>
  <c r="B656"/>
  <c r="B642"/>
  <c r="B632"/>
  <c r="B619"/>
  <c r="B697"/>
  <c r="B606"/>
  <c r="B592"/>
  <c r="B587"/>
  <c r="B576"/>
  <c r="B557"/>
  <c r="B543"/>
  <c r="B507"/>
  <c r="B487"/>
  <c r="B477"/>
  <c r="B471"/>
  <c r="B446"/>
  <c r="B437"/>
  <c r="B432"/>
  <c r="B371"/>
  <c r="B362"/>
  <c r="B350"/>
  <c r="B321"/>
  <c r="B311"/>
  <c r="B237"/>
  <c r="B231"/>
  <c r="B225"/>
  <c r="B218"/>
  <c r="B210"/>
  <c r="B203"/>
  <c r="B197"/>
  <c r="B174"/>
  <c r="B151"/>
  <c r="B128"/>
  <c r="B119"/>
  <c r="B85"/>
  <c r="B73"/>
  <c r="B62"/>
  <c r="B51"/>
  <c r="B39"/>
  <c r="B27"/>
  <c r="B18"/>
  <c r="B6"/>
  <c r="D7" i="37"/>
  <c r="C1369" i="39"/>
  <c r="C1368" s="1"/>
  <c r="C1306"/>
  <c r="C1297"/>
  <c r="C1218"/>
  <c r="C1175"/>
  <c r="C1152"/>
  <c r="C1121"/>
  <c r="C1107"/>
  <c r="C1072"/>
  <c r="C1055"/>
  <c r="C1013"/>
  <c r="C991"/>
  <c r="C985"/>
  <c r="C974"/>
  <c r="C936"/>
  <c r="C908"/>
  <c r="C883"/>
  <c r="C859"/>
  <c r="C858" s="1"/>
  <c r="C802"/>
  <c r="C790"/>
  <c r="C781"/>
  <c r="C746"/>
  <c r="C731"/>
  <c r="C709"/>
  <c r="C706"/>
  <c r="C688"/>
  <c r="C682"/>
  <c r="C677"/>
  <c r="C663"/>
  <c r="C656"/>
  <c r="C642"/>
  <c r="C632"/>
  <c r="C619"/>
  <c r="C697"/>
  <c r="C606"/>
  <c r="C592"/>
  <c r="C587"/>
  <c r="C576"/>
  <c r="C557"/>
  <c r="C543"/>
  <c r="C507"/>
  <c r="C487"/>
  <c r="C477"/>
  <c r="C471"/>
  <c r="C446"/>
  <c r="C437"/>
  <c r="C432"/>
  <c r="C371"/>
  <c r="C362"/>
  <c r="C350"/>
  <c r="C321"/>
  <c r="C237"/>
  <c r="C231"/>
  <c r="C225"/>
  <c r="C218"/>
  <c r="C210"/>
  <c r="C203"/>
  <c r="C197"/>
  <c r="C174"/>
  <c r="C151"/>
  <c r="C128"/>
  <c r="C119"/>
  <c r="C85"/>
  <c r="C73"/>
  <c r="C62"/>
  <c r="C51"/>
  <c r="C39"/>
  <c r="C27"/>
  <c r="C6"/>
  <c r="C17" i="38"/>
  <c r="C5"/>
  <c r="D80" i="37"/>
  <c r="B33"/>
  <c r="B14"/>
  <c r="B9"/>
  <c r="B24" i="21"/>
  <c r="B26"/>
  <c r="B28"/>
  <c r="B31"/>
  <c r="B32"/>
  <c r="B591" i="39" l="1"/>
  <c r="C431"/>
  <c r="B1075"/>
  <c r="B1296"/>
  <c r="B1151"/>
  <c r="C1296"/>
  <c r="B310"/>
  <c r="B486"/>
  <c r="B542"/>
  <c r="C486"/>
  <c r="B5"/>
  <c r="B431"/>
  <c r="B1012"/>
  <c r="B780"/>
  <c r="B882"/>
  <c r="C542"/>
  <c r="C310"/>
  <c r="C24" i="38"/>
  <c r="B8" i="37"/>
  <c r="B7" s="1"/>
  <c r="B80" s="1"/>
  <c r="C5" i="39"/>
  <c r="C1151"/>
  <c r="C591"/>
  <c r="C727"/>
  <c r="C780"/>
  <c r="C882"/>
  <c r="C1012"/>
  <c r="C1075"/>
  <c r="C1217"/>
  <c r="C708" l="1"/>
  <c r="B1379"/>
  <c r="C1379"/>
</calcChain>
</file>

<file path=xl/sharedStrings.xml><?xml version="1.0" encoding="utf-8"?>
<sst xmlns="http://schemas.openxmlformats.org/spreadsheetml/2006/main" count="1744" uniqueCount="1389">
  <si>
    <t>一、税收收入</t>
  </si>
  <si>
    <t>二、非税收入</t>
  </si>
  <si>
    <t>备注：本级和全辖数据一致。</t>
  </si>
  <si>
    <t>表2：</t>
  </si>
  <si>
    <t xml:space="preserve"> </t>
  </si>
  <si>
    <t>单位：万元</t>
  </si>
  <si>
    <r>
      <t>项</t>
    </r>
    <r>
      <rPr>
        <b/>
        <sz val="12"/>
        <rFont val="宋体"/>
        <family val="3"/>
        <charset val="134"/>
      </rPr>
      <t>目</t>
    </r>
  </si>
  <si>
    <t>备注</t>
  </si>
  <si>
    <t>一、一般公共服务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</si>
  <si>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</si>
  <si>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</si>
  <si>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</si>
  <si>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</si>
  <si>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</si>
  <si>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</si>
  <si>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</si>
  <si>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</si>
  <si>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</si>
  <si>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</si>
  <si>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</si>
  <si>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</si>
  <si>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</si>
  <si>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</si>
  <si>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</si>
  <si>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</si>
  <si>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</si>
  <si>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</si>
  <si>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</si>
  <si>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专项业务活动</t>
  </si>
  <si>
    <t xml:space="preserve">      政务公开审批</t>
  </si>
  <si>
    <t xml:space="preserve">      法制建设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</si>
  <si>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</si>
  <si>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</si>
  <si>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</si>
  <si>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</si>
  <si>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</si>
  <si>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</si>
  <si>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</si>
  <si>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</si>
  <si>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</si>
  <si>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</si>
  <si>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</si>
  <si>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</si>
  <si>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</si>
  <si>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</si>
  <si>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</si>
  <si>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</si>
  <si>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</si>
  <si>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</si>
  <si>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</si>
  <si>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</si>
  <si>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</si>
  <si>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</si>
  <si>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</si>
  <si>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</si>
  <si>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</si>
  <si>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税务办案</t>
  </si>
  <si>
    <t xml:space="preserve">      税务登记证及发票管理</t>
  </si>
  <si>
    <t xml:space="preserve">      代扣代收代征税款手续费</t>
  </si>
  <si>
    <t xml:space="preserve">      税务宣传</t>
  </si>
  <si>
    <t xml:space="preserve">      协税护税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</si>
  <si>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</si>
  <si>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</si>
  <si>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</si>
  <si>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</si>
  <si>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</si>
  <si>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海关事务</t>
  </si>
  <si>
    <t xml:space="preserve">      收费业务</t>
  </si>
  <si>
    <t xml:space="preserve">      缉私办案</t>
  </si>
  <si>
    <t xml:space="preserve">      口岸电子执法系统建设与维护</t>
  </si>
  <si>
    <t xml:space="preserve">      其他海关事务支出</t>
  </si>
  <si>
    <t xml:space="preserve">    人力资源事务</t>
  </si>
  <si>
    <t xml:space="preserve">      政府特殊津贴</t>
  </si>
  <si>
    <t xml:space="preserve">      资助留学回国人员</t>
  </si>
  <si>
    <t xml:space="preserve">      军队转业干部安置</t>
  </si>
  <si>
    <t xml:space="preserve">      博士后日常经费</t>
  </si>
  <si>
    <t xml:space="preserve">      引进人才费用</t>
  </si>
  <si>
    <t xml:space="preserve">      公务员考核</t>
  </si>
  <si>
    <t xml:space="preserve">      公务员履职能力提升</t>
  </si>
  <si>
    <t xml:space="preserve">      公务员招考</t>
  </si>
  <si>
    <r>
      <t xml:space="preserve"> </t>
    </r>
    <r>
      <rPr>
        <sz val="11"/>
        <rFont val="宋体"/>
        <family val="3"/>
        <charset val="134"/>
      </rPr>
      <t xml:space="preserve">     公务员综合管理</t>
    </r>
  </si>
  <si>
    <t xml:space="preserve">      其他人力资源事务支出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</si>
  <si>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</si>
  <si>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</si>
  <si>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</si>
  <si>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中央巡视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</si>
  <si>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</si>
  <si>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</si>
  <si>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</si>
  <si>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</si>
  <si>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</si>
  <si>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</si>
  <si>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</si>
  <si>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</si>
  <si>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知识产权事务</t>
  </si>
  <si>
    <t xml:space="preserve">      专利审批</t>
  </si>
  <si>
    <t xml:space="preserve">      国家知识产权战略</t>
  </si>
  <si>
    <t xml:space="preserve">      专利试点和产业化推进</t>
  </si>
  <si>
    <t xml:space="preserve">      专利执法</t>
  </si>
  <si>
    <t xml:space="preserve">      国际组织专项活动</t>
  </si>
  <si>
    <t xml:space="preserve">      知识产权宏观管理</t>
  </si>
  <si>
    <t xml:space="preserve">      其他知识产权事务支出</t>
  </si>
  <si>
    <t xml:space="preserve">    工商行政管理事务</t>
  </si>
  <si>
    <t xml:space="preserve">      工商行政管理专项</t>
  </si>
  <si>
    <t xml:space="preserve">      执法办案专项</t>
  </si>
  <si>
    <t xml:space="preserve">      消费者权益保护</t>
  </si>
  <si>
    <t xml:space="preserve">      其他工商行政管理事务支出</t>
  </si>
  <si>
    <t xml:space="preserve">    质量技术监督与检验检疫事务</t>
  </si>
  <si>
    <t xml:space="preserve">      出入境检验检疫行政执法和业务管理</t>
  </si>
  <si>
    <t xml:space="preserve">      出入境检验检疫技术支持</t>
  </si>
  <si>
    <t xml:space="preserve">      质量技术监督行政执法及业务管理</t>
  </si>
  <si>
    <t xml:space="preserve">      质量技术监督技术支持</t>
  </si>
  <si>
    <t xml:space="preserve">      认证认可监督管理</t>
  </si>
  <si>
    <t xml:space="preserve">      标准化管理</t>
  </si>
  <si>
    <t xml:space="preserve">      其他质量技术监督与检验检疫事务支出</t>
  </si>
  <si>
    <t xml:space="preserve">    民族事务</t>
  </si>
  <si>
    <t xml:space="preserve">      民族工作专项</t>
  </si>
  <si>
    <t xml:space="preserve">      其他民族事务支出</t>
  </si>
  <si>
    <t xml:space="preserve">    宗教事务</t>
  </si>
  <si>
    <t xml:space="preserve">      宗教工作专项</t>
  </si>
  <si>
    <t xml:space="preserve">      其他宗教事务支出</t>
  </si>
  <si>
    <t xml:space="preserve">    港澳台侨事务</t>
  </si>
  <si>
    <t xml:space="preserve">      港澳事务</t>
  </si>
  <si>
    <t xml:space="preserve">      台湾事务</t>
  </si>
  <si>
    <t xml:space="preserve">      华侨事务</t>
  </si>
  <si>
    <t xml:space="preserve">      其他港澳台侨事务支出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</si>
  <si>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</si>
  <si>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</si>
  <si>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</si>
  <si>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</si>
  <si>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</si>
  <si>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</si>
  <si>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厂务公开</t>
  </si>
  <si>
    <t xml:space="preserve">      工会疗养休养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</si>
  <si>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</si>
  <si>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</si>
  <si>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</si>
  <si>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</si>
  <si>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</si>
  <si>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</si>
  <si>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</si>
  <si>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</si>
  <si>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</si>
  <si>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其他统战事务支出</t>
  </si>
  <si>
    <t xml:space="preserve">    对外联络事务</t>
  </si>
  <si>
    <t xml:space="preserve">      其他对外联络事务支出</t>
  </si>
  <si>
    <t xml:space="preserve">    其他共产党事务支出</t>
  </si>
  <si>
    <t xml:space="preserve">      其他共产党事务支出</t>
  </si>
  <si>
    <t xml:space="preserve">    其他一般公共服务支出</t>
  </si>
  <si>
    <t xml:space="preserve">      国家赔偿费用支出</t>
  </si>
  <si>
    <t xml:space="preserve">      其他一般公共服务支出</t>
  </si>
  <si>
    <t>二、外交支出</t>
  </si>
  <si>
    <t xml:space="preserve">    对外合作与交流</t>
  </si>
  <si>
    <t xml:space="preserve">    其他外交支出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</si>
  <si>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</si>
  <si>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</si>
  <si>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</si>
  <si>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</si>
  <si>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</si>
  <si>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</si>
  <si>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国防教育</t>
  </si>
  <si>
    <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预备役部队</t>
    </r>
  </si>
  <si>
    <r>
      <t xml:space="preserve">    </t>
    </r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>民兵</t>
    </r>
  </si>
  <si>
    <t xml:space="preserve">      其他国防动员支出</t>
  </si>
  <si>
    <t xml:space="preserve">    其他国防支出</t>
  </si>
  <si>
    <t>四、公共安全支出</t>
  </si>
  <si>
    <t xml:space="preserve">    武装警察</t>
  </si>
  <si>
    <t xml:space="preserve">      内卫</t>
  </si>
  <si>
    <t xml:space="preserve">      边防</t>
  </si>
  <si>
    <t xml:space="preserve">      消防</t>
  </si>
  <si>
    <t xml:space="preserve">      警卫</t>
  </si>
  <si>
    <t xml:space="preserve">      黄金</t>
  </si>
  <si>
    <t xml:space="preserve">      森林</t>
  </si>
  <si>
    <t xml:space="preserve">      水电</t>
  </si>
  <si>
    <t xml:space="preserve">      交通</t>
  </si>
  <si>
    <t xml:space="preserve">      其他武装警察支出</t>
  </si>
  <si>
    <t xml:space="preserve">    公安</t>
  </si>
  <si>
    <t xml:space="preserve">      治安管理</t>
  </si>
  <si>
    <t xml:space="preserve">      国内安全保卫</t>
  </si>
  <si>
    <t xml:space="preserve">      刑事侦查</t>
  </si>
  <si>
    <t xml:space="preserve">      经济犯罪侦查</t>
  </si>
  <si>
    <t xml:space="preserve">      出入境管理</t>
  </si>
  <si>
    <t xml:space="preserve">      行动技术管理</t>
  </si>
  <si>
    <t xml:space="preserve">      防范和处理邪教犯罪</t>
  </si>
  <si>
    <t xml:space="preserve">      禁毒管理</t>
  </si>
  <si>
    <t xml:space="preserve">      道路交通管理</t>
  </si>
  <si>
    <t xml:space="preserve">      网络侦控管理</t>
  </si>
  <si>
    <t xml:space="preserve">      反恐怖</t>
  </si>
  <si>
    <t xml:space="preserve">      居民身份证管理</t>
  </si>
  <si>
    <t xml:space="preserve">      网络运行及维护</t>
  </si>
  <si>
    <t xml:space="preserve">      拘押收教场所管理</t>
  </si>
  <si>
    <t xml:space="preserve">      警犬繁育及训养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</si>
  <si>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</si>
  <si>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</si>
  <si>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</si>
  <si>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</si>
  <si>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</si>
  <si>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查办和预防职务犯罪</t>
  </si>
  <si>
    <t xml:space="preserve">      公诉和审判监督</t>
  </si>
  <si>
    <t xml:space="preserve">      侦查监督</t>
  </si>
  <si>
    <t xml:space="preserve">      执行监督</t>
  </si>
  <si>
    <t xml:space="preserve">      控告申诉</t>
  </si>
  <si>
    <t xml:space="preserve">      “两房”建设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</si>
  <si>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</si>
  <si>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</si>
  <si>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</si>
  <si>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</si>
  <si>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</si>
  <si>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</si>
  <si>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</si>
  <si>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</si>
  <si>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</si>
  <si>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律师公证管理</t>
  </si>
  <si>
    <t xml:space="preserve">      法律援助</t>
  </si>
  <si>
    <t xml:space="preserve">      司法统一考试</t>
  </si>
  <si>
    <t xml:space="preserve">      仲裁</t>
  </si>
  <si>
    <t xml:space="preserve">      社区矫正</t>
  </si>
  <si>
    <t xml:space="preserve">      司法鉴定</t>
  </si>
  <si>
    <t xml:space="preserve">      其他司法支出</t>
  </si>
  <si>
    <t xml:space="preserve">    监狱</t>
  </si>
  <si>
    <t xml:space="preserve">      犯人生活</t>
  </si>
  <si>
    <t xml:space="preserve">      犯人改造</t>
  </si>
  <si>
    <t xml:space="preserve">      狱政设施建设</t>
  </si>
  <si>
    <t xml:space="preserve">      其他监狱支出</t>
  </si>
  <si>
    <t xml:space="preserve">    强制隔离戒毒</t>
  </si>
  <si>
    <t xml:space="preserve">      强制隔离戒毒人员生活</t>
  </si>
  <si>
    <t xml:space="preserve">      强制隔离戒毒人员教育</t>
  </si>
  <si>
    <t xml:space="preserve">      所政设施建设</t>
  </si>
  <si>
    <t xml:space="preserve">      其他强制隔离戒毒支出</t>
  </si>
  <si>
    <t xml:space="preserve">    国家保密</t>
  </si>
  <si>
    <t xml:space="preserve">      保密技术</t>
  </si>
  <si>
    <t xml:space="preserve">      保密管理</t>
  </si>
  <si>
    <t xml:space="preserve">      其他国家保密支出</t>
  </si>
  <si>
    <t xml:space="preserve">    缉私警察</t>
  </si>
  <si>
    <t xml:space="preserve">      专项缉私活动支出</t>
  </si>
  <si>
    <t xml:space="preserve">      缉私情报</t>
  </si>
  <si>
    <t xml:space="preserve">      禁毒及缉毒</t>
  </si>
  <si>
    <t xml:space="preserve">      其他缉私警察支出</t>
  </si>
  <si>
    <t xml:space="preserve">    海警</t>
  </si>
  <si>
    <t xml:space="preserve">      公安现役基本支出</t>
  </si>
  <si>
    <t xml:space="preserve">      一般管理事务</t>
  </si>
  <si>
    <t xml:space="preserve">      维权执法业务</t>
  </si>
  <si>
    <t xml:space="preserve">      装备建设和运行维护</t>
  </si>
  <si>
    <t xml:space="preserve">      信息化建设扩运行维护</t>
  </si>
  <si>
    <t xml:space="preserve">      基础设施建设及维护</t>
  </si>
  <si>
    <t xml:space="preserve">      其他海警支出</t>
  </si>
  <si>
    <t xml:space="preserve">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</si>
  <si>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</si>
  <si>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</si>
  <si>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</si>
  <si>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</si>
  <si>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</si>
  <si>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</si>
  <si>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</si>
  <si>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</si>
  <si>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</si>
  <si>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化解农村义务教育债务支出</t>
  </si>
  <si>
    <r>
      <t xml:space="preserve"> </t>
    </r>
    <r>
      <rPr>
        <sz val="11"/>
        <rFont val="宋体"/>
        <family val="3"/>
        <charset val="134"/>
      </rPr>
      <t xml:space="preserve">     化解普通高中债务支出</t>
    </r>
  </si>
  <si>
    <t xml:space="preserve">      其他普通教育支出</t>
  </si>
  <si>
    <t xml:space="preserve">    职业教育</t>
  </si>
  <si>
    <t xml:space="preserve">      初等职业教育</t>
  </si>
  <si>
    <t xml:space="preserve">      中专教育</t>
  </si>
  <si>
    <t xml:space="preserve">      技校教育</t>
  </si>
  <si>
    <t xml:space="preserve">      职业高中教育</t>
  </si>
  <si>
    <t xml:space="preserve">      高等职业教育</t>
  </si>
  <si>
    <t xml:space="preserve">      其他职业教育支出</t>
  </si>
  <si>
    <t xml:space="preserve">    成人教育</t>
  </si>
  <si>
    <t xml:space="preserve">      成人初等教育</t>
  </si>
  <si>
    <t xml:space="preserve">      成人中等教育</t>
  </si>
  <si>
    <t xml:space="preserve">      成人高等教育</t>
  </si>
  <si>
    <t xml:space="preserve">      成人广播电视教育</t>
  </si>
  <si>
    <t xml:space="preserve">      其他成人教育支出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</si>
  <si>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</si>
  <si>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</si>
  <si>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</si>
  <si>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</si>
  <si>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</si>
  <si>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</si>
  <si>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</si>
  <si>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</si>
  <si>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</si>
  <si>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</si>
  <si>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</si>
  <si>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</si>
  <si>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</si>
  <si>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</si>
  <si>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</si>
  <si>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</si>
  <si>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</si>
  <si>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</si>
  <si>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</si>
  <si>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</si>
  <si>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</si>
  <si>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</si>
  <si>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</si>
  <si>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</si>
  <si>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</si>
  <si>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</si>
  <si>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</si>
  <si>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</si>
  <si>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</si>
  <si>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基础研究</t>
  </si>
  <si>
    <t xml:space="preserve">      机构运行</t>
  </si>
  <si>
    <t xml:space="preserve">      重点基础研究规划</t>
  </si>
  <si>
    <t xml:space="preserve">      自然科学基金</t>
  </si>
  <si>
    <t xml:space="preserve">      重点实验室及相关设施</t>
  </si>
  <si>
    <t xml:space="preserve">      重大科学工程</t>
  </si>
  <si>
    <t xml:space="preserve">      专项基础科研</t>
  </si>
  <si>
    <t xml:space="preserve">      专项技术基础</t>
  </si>
  <si>
    <t xml:space="preserve">      其他基础研究支出</t>
  </si>
  <si>
    <t xml:space="preserve">    应用研究</t>
  </si>
  <si>
    <t xml:space="preserve">      社会公益研究</t>
  </si>
  <si>
    <t xml:space="preserve">      高技术研究</t>
  </si>
  <si>
    <t xml:space="preserve">      专项科研试制</t>
  </si>
  <si>
    <t xml:space="preserve">      其他应用研究支出</t>
  </si>
  <si>
    <t xml:space="preserve">    技术研究与开发</t>
  </si>
  <si>
    <t xml:space="preserve">      应用技术研究与开发</t>
  </si>
  <si>
    <t xml:space="preserve">      产业技术研究与开发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</si>
  <si>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</si>
  <si>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</si>
  <si>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</si>
  <si>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</si>
  <si>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</si>
  <si>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</si>
  <si>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社会科学</t>
  </si>
  <si>
    <t xml:space="preserve">      社会科学研究机构</t>
  </si>
  <si>
    <t xml:space="preserve">      社会科学研究</t>
  </si>
  <si>
    <t xml:space="preserve">      社科基金支出</t>
  </si>
  <si>
    <t xml:space="preserve">      其他社会科学支出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</si>
  <si>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</si>
  <si>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</si>
  <si>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</si>
  <si>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</si>
  <si>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</si>
  <si>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</si>
  <si>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科技交流与合作</t>
  </si>
  <si>
    <t xml:space="preserve">      国际交流与合作</t>
  </si>
  <si>
    <t xml:space="preserve">      重大科技合作项目</t>
  </si>
  <si>
    <t xml:space="preserve">      其他科技交流与合作支出</t>
  </si>
  <si>
    <t xml:space="preserve">    科技重大项目</t>
  </si>
  <si>
    <t xml:space="preserve">      科技重大专项</t>
  </si>
  <si>
    <t xml:space="preserve">      重点研发计划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</si>
  <si>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</si>
  <si>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</si>
  <si>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</si>
  <si>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</si>
  <si>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</si>
  <si>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七、文化体育与传媒支出</t>
  </si>
  <si>
    <t xml:space="preserve">    文化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</si>
  <si>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</si>
  <si>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</si>
  <si>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</si>
  <si>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</si>
  <si>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</si>
  <si>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</si>
  <si>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文化交流与合作</t>
  </si>
  <si>
    <t xml:space="preserve">      文化创作与保护</t>
  </si>
  <si>
    <t xml:space="preserve">      文化市场管理</t>
  </si>
  <si>
    <t xml:space="preserve">      其他文化支出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</si>
  <si>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</si>
  <si>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</si>
  <si>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</si>
  <si>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</si>
  <si>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</si>
  <si>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</si>
  <si>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</si>
  <si>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</si>
  <si>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</si>
  <si>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</si>
  <si>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</si>
  <si>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</si>
  <si>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</si>
  <si>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新闻出版广播影视</t>
  </si>
  <si>
    <t xml:space="preserve">      广播</t>
  </si>
  <si>
    <t xml:space="preserve">      电视</t>
  </si>
  <si>
    <t xml:space="preserve">      电影</t>
  </si>
  <si>
    <t xml:space="preserve">      新闻通讯</t>
  </si>
  <si>
    <t xml:space="preserve">      出版发行</t>
  </si>
  <si>
    <t xml:space="preserve">      版权管理</t>
  </si>
  <si>
    <t xml:space="preserve">      其他新闻出版广播影视支出</t>
  </si>
  <si>
    <t xml:space="preserve">    其他文化体育与传媒支出</t>
  </si>
  <si>
    <t xml:space="preserve">      宣传文化发展专项支出</t>
  </si>
  <si>
    <t xml:space="preserve">      文化产业发展专项支出</t>
  </si>
  <si>
    <t xml:space="preserve">      其他文化体育与传媒支出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</si>
  <si>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</si>
  <si>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</si>
  <si>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</si>
  <si>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</si>
  <si>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</si>
  <si>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</si>
  <si>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</si>
  <si>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</si>
  <si>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</si>
  <si>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</si>
  <si>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</si>
  <si>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</si>
  <si>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拥军优属</t>
  </si>
  <si>
    <t xml:space="preserve">      老龄事务</t>
  </si>
  <si>
    <t xml:space="preserve">      民间组织管理</t>
  </si>
  <si>
    <t xml:space="preserve">      行政区划和地名管理</t>
  </si>
  <si>
    <t xml:space="preserve">      基层政权和社区建设</t>
  </si>
  <si>
    <t xml:space="preserve">      部队供应</t>
  </si>
  <si>
    <t xml:space="preserve">      其他民政管理事务支出</t>
  </si>
  <si>
    <t xml:space="preserve">      财政对失业保险基金的补助</t>
  </si>
  <si>
    <t xml:space="preserve">      财政对工伤保险基金的补助</t>
  </si>
  <si>
    <t xml:space="preserve">      财政对生育保险基金的补助</t>
  </si>
  <si>
    <t xml:space="preserve">      财政对城乡居民基本养老保险基金的补助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</si>
  <si>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</si>
  <si>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</si>
  <si>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</si>
  <si>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</si>
  <si>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</si>
  <si>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</si>
  <si>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</si>
  <si>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</si>
  <si>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</si>
  <si>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</si>
  <si>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</si>
  <si>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</si>
  <si>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</si>
  <si>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</si>
  <si>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</si>
  <si>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</si>
  <si>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</si>
  <si>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</si>
  <si>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求职创业补贴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</si>
  <si>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</si>
  <si>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</si>
  <si>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</si>
  <si>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</si>
  <si>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</si>
  <si>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</si>
  <si>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义务兵优待</t>
  </si>
  <si>
    <t xml:space="preserve">      农村籍退役士兵老年生活补助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</si>
  <si>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</si>
  <si>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</si>
  <si>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</si>
  <si>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</si>
  <si>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</si>
  <si>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</si>
  <si>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</si>
  <si>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</si>
  <si>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</si>
  <si>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</si>
  <si>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假肢矫形</t>
  </si>
  <si>
    <t xml:space="preserve">      殡葬</t>
  </si>
  <si>
    <t xml:space="preserve">      社会福利事业单位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</si>
  <si>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</si>
  <si>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</si>
  <si>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</si>
  <si>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残疾人就业和扶贫</t>
  </si>
  <si>
    <t xml:space="preserve">      残疾人体育</t>
  </si>
  <si>
    <t xml:space="preserve">      其他残疾人事业支出</t>
  </si>
  <si>
    <t xml:space="preserve">    自然灾害生活救助</t>
  </si>
  <si>
    <t xml:space="preserve">      中央自然灾害生活补助</t>
  </si>
  <si>
    <t xml:space="preserve">      地方自然灾害生活补助</t>
  </si>
  <si>
    <t xml:space="preserve">      自然灾害灾后重建补助</t>
  </si>
  <si>
    <t xml:space="preserve">      其他自然灾害生活救助支出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</si>
  <si>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</si>
  <si>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</si>
  <si>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</si>
  <si>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</si>
  <si>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</si>
  <si>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</si>
  <si>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</si>
  <si>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</si>
  <si>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补充道路交通事故社会救助基金</t>
  </si>
  <si>
    <t xml:space="preserve">      交强险营业税补助基金支出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</si>
  <si>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</si>
  <si>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</si>
  <si>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</si>
  <si>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</si>
  <si>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其他社会保障和就业支出</t>
  </si>
  <si>
    <t xml:space="preserve">      其他社会保障和就业支出</t>
  </si>
  <si>
    <t>九、医疗卫生与计划生育支出</t>
  </si>
  <si>
    <t xml:space="preserve">    医疗卫生与计划生育管理事务</t>
  </si>
  <si>
    <t xml:space="preserve">      其他医疗卫生与计划生育管理事务支出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</si>
  <si>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</si>
  <si>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</si>
  <si>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</si>
  <si>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</si>
  <si>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</si>
  <si>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</si>
  <si>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妇产医院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</si>
  <si>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</si>
  <si>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</si>
  <si>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</si>
  <si>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</si>
  <si>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</si>
  <si>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</si>
  <si>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</si>
  <si>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</si>
  <si>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</si>
  <si>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</si>
  <si>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</si>
  <si>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</si>
  <si>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</si>
  <si>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</si>
  <si>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</si>
  <si>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</si>
  <si>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</si>
  <si>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</si>
  <si>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</si>
  <si>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重大公共卫生专项</t>
  </si>
  <si>
    <t xml:space="preserve">      突发公共卫生事件应急处理</t>
  </si>
  <si>
    <t xml:space="preserve">      其他公共卫生支出</t>
  </si>
  <si>
    <t xml:space="preserve">      事业单位医疗</t>
  </si>
  <si>
    <t xml:space="preserve">      公务员医疗补助</t>
  </si>
  <si>
    <t xml:space="preserve">      优抚对象医疗补助</t>
  </si>
  <si>
    <r>
      <rPr>
        <sz val="11"/>
        <rFont val="宋体"/>
        <family val="3"/>
        <charset val="134"/>
      </rPr>
      <t xml:space="preserve">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城乡医疗救助</t>
    </r>
  </si>
  <si>
    <r>
      <t xml:space="preserve">  </t>
    </r>
    <r>
      <rPr>
        <sz val="11"/>
        <rFont val="宋体"/>
        <family val="3"/>
        <charset val="134"/>
      </rPr>
      <t xml:space="preserve"> </t>
    </r>
    <r>
      <rPr>
        <sz val="11"/>
        <rFont val="宋体"/>
        <family val="3"/>
        <charset val="134"/>
      </rPr>
      <t xml:space="preserve">   </t>
    </r>
    <r>
      <rPr>
        <sz val="11"/>
        <rFont val="宋体"/>
        <family val="3"/>
        <charset val="134"/>
      </rPr>
      <t>疾病应急救助</t>
    </r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</si>
  <si>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</si>
  <si>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</si>
  <si>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</si>
  <si>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</si>
  <si>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</si>
  <si>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</si>
  <si>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</si>
  <si>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食品和药品监督管理事务</t>
  </si>
  <si>
    <t xml:space="preserve">      药品事务</t>
  </si>
  <si>
    <t xml:space="preserve">      化妆品事务</t>
  </si>
  <si>
    <t xml:space="preserve">      医疗器械事务</t>
  </si>
  <si>
    <t xml:space="preserve">      食品安全事务</t>
  </si>
  <si>
    <t xml:space="preserve">      其他食品和药品监督管理事务支出</t>
  </si>
  <si>
    <t xml:space="preserve">    其他医疗卫生与计划生育支出</t>
  </si>
  <si>
    <t xml:space="preserve">      其他医疗卫生与计划生育支出</t>
  </si>
  <si>
    <t>十、节能环保支出</t>
  </si>
  <si>
    <t xml:space="preserve">    环境保护管理事务</t>
  </si>
  <si>
    <t xml:space="preserve">      环境保护宣传</t>
  </si>
  <si>
    <t xml:space="preserve">      环境保护法规、规划及标准</t>
  </si>
  <si>
    <t xml:space="preserve">      环境国际合作及履约</t>
  </si>
  <si>
    <t xml:space="preserve">      环境保护行政许可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</si>
  <si>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</si>
  <si>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</si>
  <si>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</si>
  <si>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</si>
  <si>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</si>
  <si>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</si>
  <si>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</si>
  <si>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</si>
  <si>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</si>
  <si>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</si>
  <si>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</si>
  <si>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</si>
  <si>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</si>
  <si>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</si>
  <si>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</si>
  <si>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</si>
  <si>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自然保护区</t>
  </si>
  <si>
    <t xml:space="preserve">      生物及物种资源保护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</si>
  <si>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</si>
  <si>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</si>
  <si>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</si>
  <si>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</si>
  <si>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</si>
  <si>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</si>
  <si>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其他天然林保护支出</t>
  </si>
  <si>
    <t xml:space="preserve">    退耕还林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</si>
  <si>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</si>
  <si>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</si>
  <si>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</si>
  <si>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</si>
  <si>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其他退耕还林支出</t>
  </si>
  <si>
    <t xml:space="preserve">    风沙荒漠治理</t>
  </si>
  <si>
    <t xml:space="preserve">      京津风沙源治理工程建设</t>
  </si>
  <si>
    <t xml:space="preserve">      其他风沙荒漠治理支出</t>
  </si>
  <si>
    <t xml:space="preserve">    退牧还草</t>
  </si>
  <si>
    <t xml:space="preserve">      退牧还草工程建设</t>
  </si>
  <si>
    <t xml:space="preserve">      其他退牧还草支出</t>
  </si>
  <si>
    <t xml:space="preserve">    已垦草原退耕还草</t>
  </si>
  <si>
    <t xml:space="preserve">    能源节约利用</t>
  </si>
  <si>
    <t xml:space="preserve">    污染减排</t>
  </si>
  <si>
    <t xml:space="preserve">      环境监测与信息</t>
  </si>
  <si>
    <t xml:space="preserve">      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</si>
  <si>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</si>
  <si>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</si>
  <si>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</si>
  <si>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可再生能源</t>
  </si>
  <si>
    <t xml:space="preserve">    循环经济</t>
  </si>
  <si>
    <t xml:space="preserve">    能源管理事务</t>
  </si>
  <si>
    <t xml:space="preserve">      能源预测预警</t>
  </si>
  <si>
    <t xml:space="preserve">      能源战略规划与实施</t>
  </si>
  <si>
    <t xml:space="preserve">      能源科技装备</t>
  </si>
  <si>
    <t xml:space="preserve">      能源行业管理</t>
  </si>
  <si>
    <t xml:space="preserve">      能源管理</t>
  </si>
  <si>
    <t xml:space="preserve">      石油储备发展管理</t>
  </si>
  <si>
    <t xml:space="preserve">      能源调查</t>
  </si>
  <si>
    <t xml:space="preserve">      农村电网建设</t>
  </si>
  <si>
    <t xml:space="preserve">      其他能源管理事务支出</t>
  </si>
  <si>
    <t xml:space="preserve">    其他节能环保支出</t>
  </si>
  <si>
    <t>十一、城乡社区支出</t>
  </si>
  <si>
    <t xml:space="preserve">      城乡社区管理事务</t>
  </si>
  <si>
    <t xml:space="preserve">        行政运行</t>
  </si>
  <si>
    <t xml:space="preserve">        一般行政管理事务</t>
  </si>
  <si>
    <t xml:space="preserve">        机关服务</t>
  </si>
  <si>
    <t xml:space="preserve">        城管执法</t>
  </si>
  <si>
    <t xml:space="preserve">        工程建设标准规范编制与监管</t>
  </si>
  <si>
    <t xml:space="preserve">        工程建设管理</t>
  </si>
  <si>
    <t xml:space="preserve">        市政公用行业市场监管</t>
  </si>
  <si>
    <t xml:space="preserve">        国家重点风景区规划与保护</t>
  </si>
  <si>
    <t xml:space="preserve">        住宅建设与房地产市场监管</t>
  </si>
  <si>
    <t xml:space="preserve">        执业资格注册、资质审查</t>
  </si>
  <si>
    <t xml:space="preserve">        其他城乡社区管理事务支出</t>
  </si>
  <si>
    <t xml:space="preserve">      城乡社区规划与管理</t>
  </si>
  <si>
    <t xml:space="preserve">      城乡社区公共设施</t>
  </si>
  <si>
    <t xml:space="preserve">        小城镇基础设施建设</t>
  </si>
  <si>
    <t xml:space="preserve">        其他城乡社区公共设施支出</t>
  </si>
  <si>
    <t xml:space="preserve">      城乡社区环境卫生</t>
  </si>
  <si>
    <t xml:space="preserve">      建设市场管理与监督</t>
  </si>
  <si>
    <t xml:space="preserve">      其他城乡社区支出</t>
  </si>
  <si>
    <t>十二、农林水支出</t>
  </si>
  <si>
    <t xml:space="preserve">      农业</t>
  </si>
  <si>
    <t xml:space="preserve">        事业运行</t>
  </si>
  <si>
    <t xml:space="preserve">        农垦运行</t>
  </si>
  <si>
    <t xml:space="preserve">        科技转化与推广服务</t>
  </si>
  <si>
    <t xml:space="preserve">        病虫害控制</t>
  </si>
  <si>
    <t xml:space="preserve">        农产品质量安全</t>
  </si>
  <si>
    <t xml:space="preserve">        执法监管</t>
  </si>
  <si>
    <t xml:space="preserve">        统计监测与信息服务</t>
  </si>
  <si>
    <t xml:space="preserve">        农业行业业务管理</t>
  </si>
  <si>
    <t xml:space="preserve">        对外交流与合作</t>
  </si>
  <si>
    <t xml:space="preserve">        防灾救灾</t>
  </si>
  <si>
    <t xml:space="preserve">        稳定农民收入补贴</t>
  </si>
  <si>
    <t xml:space="preserve">        农业结构调整补贴</t>
  </si>
  <si>
    <t xml:space="preserve">        农业生产支持补贴</t>
  </si>
  <si>
    <t xml:space="preserve">        农业组织化与产业化经营</t>
  </si>
  <si>
    <t xml:space="preserve">        农产品加工与促销</t>
  </si>
  <si>
    <t xml:space="preserve">        农村公益事业</t>
  </si>
  <si>
    <t xml:space="preserve">        农业资源保护修复与利用</t>
  </si>
  <si>
    <t xml:space="preserve">        农村道路建设</t>
  </si>
  <si>
    <t xml:space="preserve">        成品油价格改革对渔业的补贴</t>
  </si>
  <si>
    <t xml:space="preserve">        对高校毕业生到基层任职补助</t>
  </si>
  <si>
    <t xml:space="preserve">        其他农业支出</t>
  </si>
  <si>
    <t xml:space="preserve">      林业</t>
  </si>
  <si>
    <t xml:space="preserve">        林业事业机构</t>
  </si>
  <si>
    <t xml:space="preserve">        森林培育</t>
  </si>
  <si>
    <t xml:space="preserve">        林业技术推广</t>
  </si>
  <si>
    <t xml:space="preserve">        森林资源管理</t>
  </si>
  <si>
    <t xml:space="preserve">        森林资源监测</t>
  </si>
  <si>
    <t xml:space="preserve">        森林生态效益补偿</t>
  </si>
  <si>
    <t xml:space="preserve">        林业自然保护区</t>
  </si>
  <si>
    <t xml:space="preserve">        动植物保护</t>
  </si>
  <si>
    <t xml:space="preserve">        湿地保护</t>
  </si>
  <si>
    <t xml:space="preserve">        林业执法与监督</t>
  </si>
  <si>
    <t xml:space="preserve">        林业检疫检测</t>
  </si>
  <si>
    <t xml:space="preserve">        防沙治沙</t>
  </si>
  <si>
    <t xml:space="preserve">        林业质量安全</t>
  </si>
  <si>
    <t xml:space="preserve">        林业工程与项目管理</t>
  </si>
  <si>
    <t xml:space="preserve">        林业对外合作与交流</t>
  </si>
  <si>
    <t xml:space="preserve">        林业产业化</t>
  </si>
  <si>
    <t xml:space="preserve">        信息管理</t>
  </si>
  <si>
    <t xml:space="preserve">        林业政策制定与宣传</t>
  </si>
  <si>
    <t xml:space="preserve">        林业资金审计稽查</t>
  </si>
  <si>
    <t xml:space="preserve">        林区公共支出</t>
  </si>
  <si>
    <t xml:space="preserve">        林业贷款贴息</t>
  </si>
  <si>
    <t xml:space="preserve">        成品油价格改革对林业的补贴</t>
  </si>
  <si>
    <r>
      <t xml:space="preserve"> </t>
    </r>
    <r>
      <rPr>
        <sz val="11"/>
        <rFont val="宋体"/>
        <family val="3"/>
        <charset val="134"/>
      </rPr>
      <t xml:space="preserve">       林业防灾减灾</t>
    </r>
  </si>
  <si>
    <t xml:space="preserve">        其他林业支出</t>
  </si>
  <si>
    <t xml:space="preserve">      水利</t>
  </si>
  <si>
    <t xml:space="preserve">        水利行业业务管理</t>
  </si>
  <si>
    <t xml:space="preserve">        水利工程建设</t>
  </si>
  <si>
    <t xml:space="preserve">        水利工程运行与维护</t>
  </si>
  <si>
    <t xml:space="preserve">        长江黄河等流域管理</t>
  </si>
  <si>
    <t xml:space="preserve">        水利前期工作</t>
  </si>
  <si>
    <t xml:space="preserve">        水利执法监督</t>
  </si>
  <si>
    <t xml:space="preserve">        水土保持</t>
  </si>
  <si>
    <t xml:space="preserve">        水资源节约管理与保护</t>
  </si>
  <si>
    <t xml:space="preserve">        水质监测</t>
  </si>
  <si>
    <t xml:space="preserve">        水文测报</t>
  </si>
  <si>
    <t xml:space="preserve">        防汛</t>
  </si>
  <si>
    <t xml:space="preserve">        抗旱</t>
  </si>
  <si>
    <t xml:space="preserve">        农田水利</t>
  </si>
  <si>
    <t xml:space="preserve">        水利技术推广</t>
  </si>
  <si>
    <t xml:space="preserve">        国际河流治理与管理</t>
  </si>
  <si>
    <t xml:space="preserve">        大中型水库移民后期扶持专项支出</t>
  </si>
  <si>
    <t xml:space="preserve">        水利安全监督</t>
  </si>
  <si>
    <t xml:space="preserve">        砂石资源费支出</t>
  </si>
  <si>
    <t xml:space="preserve">        水利建设移民支出</t>
  </si>
  <si>
    <t xml:space="preserve">        农村人畜饮水</t>
  </si>
  <si>
    <t xml:space="preserve">        其他水利支出</t>
  </si>
  <si>
    <t xml:space="preserve">      南水北调</t>
  </si>
  <si>
    <t xml:space="preserve">        南水北调工程建设</t>
  </si>
  <si>
    <t xml:space="preserve">        政策研究与信息管理</t>
  </si>
  <si>
    <t xml:space="preserve">        工程稽查</t>
  </si>
  <si>
    <t xml:space="preserve">        前期工作</t>
  </si>
  <si>
    <t xml:space="preserve">        南水北调技术推广</t>
  </si>
  <si>
    <t xml:space="preserve">        环境、移民及水资源管理与保护</t>
  </si>
  <si>
    <t xml:space="preserve">        其他南水北调支出</t>
  </si>
  <si>
    <t xml:space="preserve">      扶贫</t>
  </si>
  <si>
    <t xml:space="preserve">        农村基础设施建设</t>
  </si>
  <si>
    <t xml:space="preserve">        生产发展</t>
  </si>
  <si>
    <t xml:space="preserve">        社会发展</t>
  </si>
  <si>
    <t xml:space="preserve">        扶贫贷款奖补和贴息</t>
  </si>
  <si>
    <t xml:space="preserve">       “三西”农业建设专项补助</t>
  </si>
  <si>
    <t xml:space="preserve">        扶贫事业机构</t>
  </si>
  <si>
    <t xml:space="preserve">        其他扶贫支出</t>
  </si>
  <si>
    <t xml:space="preserve">      农业综合开发</t>
  </si>
  <si>
    <t xml:space="preserve">        机构运行</t>
  </si>
  <si>
    <t xml:space="preserve">        土地治理</t>
  </si>
  <si>
    <t xml:space="preserve">        其他农业综合开发支出</t>
  </si>
  <si>
    <t xml:space="preserve">      农村综合改革</t>
  </si>
  <si>
    <t xml:space="preserve">        对村级一事一议的补助</t>
  </si>
  <si>
    <t xml:space="preserve">        国有农场办社会职能改革补助</t>
  </si>
  <si>
    <t xml:space="preserve">        对村民委员会和村党支部的补助</t>
  </si>
  <si>
    <t xml:space="preserve">        对村集体经济组织的补助</t>
  </si>
  <si>
    <t xml:space="preserve">        农村综合改革示范试点补助</t>
  </si>
  <si>
    <t xml:space="preserve">        其他农村综合改革支出</t>
  </si>
  <si>
    <t xml:space="preserve">      普惠金融发展支出</t>
  </si>
  <si>
    <r>
      <t xml:space="preserve"> </t>
    </r>
    <r>
      <rPr>
        <sz val="11"/>
        <rFont val="宋体"/>
        <family val="3"/>
        <charset val="134"/>
      </rPr>
      <t xml:space="preserve">       支持农村金融机构</t>
    </r>
  </si>
  <si>
    <r>
      <t xml:space="preserve"> </t>
    </r>
    <r>
      <rPr>
        <sz val="11"/>
        <rFont val="宋体"/>
        <family val="3"/>
        <charset val="134"/>
      </rPr>
      <t xml:space="preserve">       涉农贷款增量奖励</t>
    </r>
  </si>
  <si>
    <t xml:space="preserve">        农业保险保费补贴</t>
  </si>
  <si>
    <t xml:space="preserve">        其他普惠金融发展支出</t>
  </si>
  <si>
    <t xml:space="preserve">      目标价格补贴</t>
  </si>
  <si>
    <t xml:space="preserve">        棉花目标价格补贴</t>
  </si>
  <si>
    <t xml:space="preserve">        大豆目标价格补贴</t>
  </si>
  <si>
    <t xml:space="preserve">        其他目标价格补贴</t>
  </si>
  <si>
    <t xml:space="preserve">        化解其他公益性乡村债务支出</t>
  </si>
  <si>
    <t>十三、交通运输支出</t>
  </si>
  <si>
    <t xml:space="preserve">      公路水路运输</t>
  </si>
  <si>
    <t xml:space="preserve">        公路养护</t>
  </si>
  <si>
    <t xml:space="preserve">        公路和运输安全</t>
  </si>
  <si>
    <t xml:space="preserve">        公路还贷专项</t>
  </si>
  <si>
    <t xml:space="preserve">        公路运输管理</t>
  </si>
  <si>
    <t xml:space="preserve">        公路和运输技术标准化建设</t>
  </si>
  <si>
    <t xml:space="preserve">        港口设施</t>
  </si>
  <si>
    <t xml:space="preserve">        航道维护</t>
  </si>
  <si>
    <t xml:space="preserve">        船舶检验</t>
  </si>
  <si>
    <t xml:space="preserve">        内河运输</t>
  </si>
  <si>
    <t xml:space="preserve">        远洋运输</t>
  </si>
  <si>
    <t xml:space="preserve">        海事管理</t>
  </si>
  <si>
    <t xml:space="preserve">        航标事业发展支出</t>
  </si>
  <si>
    <t xml:space="preserve">        水路运输管理支出</t>
  </si>
  <si>
    <t xml:space="preserve">        口岸建设</t>
  </si>
  <si>
    <t xml:space="preserve">        取消政府还贷二级公路收费专项支出</t>
  </si>
  <si>
    <t xml:space="preserve">        其他公路水路运输支出</t>
  </si>
  <si>
    <t xml:space="preserve">      铁路运输</t>
  </si>
  <si>
    <t xml:space="preserve">        铁路路网建设</t>
  </si>
  <si>
    <t xml:space="preserve">        铁路还贷专项</t>
  </si>
  <si>
    <t xml:space="preserve">        铁路安全</t>
  </si>
  <si>
    <t xml:space="preserve">        铁路专项运输</t>
  </si>
  <si>
    <t xml:space="preserve">        行业监管</t>
  </si>
  <si>
    <t xml:space="preserve">        其他铁路运输支出</t>
  </si>
  <si>
    <t xml:space="preserve">      民用航空运输</t>
  </si>
  <si>
    <t xml:space="preserve">        机场建设</t>
  </si>
  <si>
    <t xml:space="preserve">        空管系统建设</t>
  </si>
  <si>
    <t xml:space="preserve">        民航还贷专项支出</t>
  </si>
  <si>
    <t xml:space="preserve">        民用航空安全</t>
  </si>
  <si>
    <t xml:space="preserve">        民航专项运输</t>
  </si>
  <si>
    <t xml:space="preserve">        其他民用航空运输支出</t>
  </si>
  <si>
    <t xml:space="preserve">      成品油价格改革对交通运输的补贴</t>
  </si>
  <si>
    <t xml:space="preserve">        对城市公交的补贴</t>
  </si>
  <si>
    <t xml:space="preserve">        对农村道路客运的补贴</t>
  </si>
  <si>
    <t xml:space="preserve">        对出租车的补贴</t>
  </si>
  <si>
    <t xml:space="preserve">        成品油价格改革补贴其他支出</t>
  </si>
  <si>
    <t xml:space="preserve">      邮政业支出</t>
  </si>
  <si>
    <t xml:space="preserve">        邮政普遍服务与特殊服务</t>
  </si>
  <si>
    <t xml:space="preserve">        其他邮政业支出</t>
  </si>
  <si>
    <t xml:space="preserve">      车辆购置税支出</t>
  </si>
  <si>
    <t xml:space="preserve">        车辆购置税用于公路等基础设施建设支出</t>
  </si>
  <si>
    <t xml:space="preserve">        车辆购置税用于农村公路建设支出</t>
  </si>
  <si>
    <t xml:space="preserve">        车辆购置税用于老旧汽车报废更新补贴</t>
  </si>
  <si>
    <t xml:space="preserve">        车辆购置税其他支出</t>
  </si>
  <si>
    <t xml:space="preserve">      其他交通运输支出</t>
  </si>
  <si>
    <t xml:space="preserve">        公共交通运营补助</t>
  </si>
  <si>
    <t xml:space="preserve">        其他交通运输支出</t>
  </si>
  <si>
    <t>十四、资源勘探信息等支出</t>
  </si>
  <si>
    <t xml:space="preserve">      资源勘探开发</t>
  </si>
  <si>
    <t xml:space="preserve">        煤炭勘探开采和洗选</t>
  </si>
  <si>
    <t xml:space="preserve">        石油和天然气勘探开采</t>
  </si>
  <si>
    <t xml:space="preserve">        黑色金属矿勘探和采选</t>
  </si>
  <si>
    <t xml:space="preserve">        有色金属矿勘探和采选</t>
  </si>
  <si>
    <t xml:space="preserve">        非金属矿勘探和采选</t>
  </si>
  <si>
    <t xml:space="preserve">        其他资源勘探业支出</t>
  </si>
  <si>
    <t xml:space="preserve">      制造业</t>
  </si>
  <si>
    <t xml:space="preserve">        纺织业</t>
  </si>
  <si>
    <t xml:space="preserve">        医药制造业</t>
  </si>
  <si>
    <t xml:space="preserve">        非金属矿物制品业</t>
  </si>
  <si>
    <t xml:space="preserve">        通信设备、计算机及其他电子设备制造业</t>
  </si>
  <si>
    <t xml:space="preserve">        交通运输设备制造业</t>
  </si>
  <si>
    <t xml:space="preserve">        电气机械及器材制造业</t>
  </si>
  <si>
    <t xml:space="preserve">        工艺品及其他制造业</t>
  </si>
  <si>
    <t xml:space="preserve">        石油加工、炼焦及核燃料加工业</t>
  </si>
  <si>
    <t xml:space="preserve">        化学原料及化学制品制造业</t>
  </si>
  <si>
    <t xml:space="preserve">        黑色金属冶炼及压延加工业</t>
  </si>
  <si>
    <t xml:space="preserve">        有色金属冶炼及压延加工业</t>
  </si>
  <si>
    <t xml:space="preserve">        其他制造业支出</t>
  </si>
  <si>
    <t xml:space="preserve">      建筑业</t>
  </si>
  <si>
    <t xml:space="preserve">        其他建筑业支出</t>
  </si>
  <si>
    <t xml:space="preserve">      工业和信息产业监管</t>
  </si>
  <si>
    <t xml:space="preserve">        战备应急</t>
  </si>
  <si>
    <t xml:space="preserve">        信息安全建设</t>
  </si>
  <si>
    <t xml:space="preserve">        专用通信</t>
  </si>
  <si>
    <t xml:space="preserve">        无线电监管</t>
  </si>
  <si>
    <t xml:space="preserve">        工业和信息产业战略研究与标准制定</t>
  </si>
  <si>
    <t xml:space="preserve">        工业和信息产业支持</t>
  </si>
  <si>
    <t xml:space="preserve">        电子专项工程</t>
  </si>
  <si>
    <t xml:space="preserve">        技术基础研究</t>
  </si>
  <si>
    <t xml:space="preserve">        其他工业和信息产业监管支出</t>
  </si>
  <si>
    <t xml:space="preserve">      安全生产监管</t>
  </si>
  <si>
    <t xml:space="preserve">        安全监管监察专项</t>
  </si>
  <si>
    <t xml:space="preserve">        应急救援支出</t>
  </si>
  <si>
    <t xml:space="preserve">        煤炭安全</t>
  </si>
  <si>
    <t xml:space="preserve">        其他安全生产监管支出</t>
  </si>
  <si>
    <t xml:space="preserve">      国有资产监管</t>
  </si>
  <si>
    <t xml:space="preserve">        国有企业监事会专项</t>
  </si>
  <si>
    <t xml:space="preserve">        其他国有资产监管支出</t>
  </si>
  <si>
    <t xml:space="preserve">      支持中小企业发展和管理支出</t>
  </si>
  <si>
    <t xml:space="preserve">        科技型中小企业技术创新基金</t>
  </si>
  <si>
    <t xml:space="preserve">        中小企业发展专项</t>
  </si>
  <si>
    <t xml:space="preserve">        其他支持中小企业发展和管理支出</t>
  </si>
  <si>
    <t xml:space="preserve">      其他资源勘探信息等支出</t>
  </si>
  <si>
    <t xml:space="preserve">        黄金事务</t>
  </si>
  <si>
    <t xml:space="preserve">        建设项目贷款贴息</t>
  </si>
  <si>
    <t xml:space="preserve">        技术改造支出</t>
  </si>
  <si>
    <t xml:space="preserve">        中药材扶持资金支出</t>
  </si>
  <si>
    <t xml:space="preserve">        重点产业振兴和技术改造项目贷款贴息</t>
  </si>
  <si>
    <t xml:space="preserve">        其他资源勘探信息等支出</t>
  </si>
  <si>
    <t>十五、商业服务业等支出</t>
  </si>
  <si>
    <t xml:space="preserve">      商业流通事务</t>
  </si>
  <si>
    <t xml:space="preserve">        食品流通安全补贴</t>
  </si>
  <si>
    <t xml:space="preserve">        市场监测及信息管理</t>
  </si>
  <si>
    <t xml:space="preserve">        民贸企业补贴</t>
  </si>
  <si>
    <t xml:space="preserve">        民贸民品贷款贴息</t>
  </si>
  <si>
    <t xml:space="preserve">        其他商业流通事务支出</t>
  </si>
  <si>
    <t xml:space="preserve">      旅游业管理与服务支出</t>
  </si>
  <si>
    <t xml:space="preserve">        旅游宣传</t>
  </si>
  <si>
    <t xml:space="preserve">        旅游行业业务管理</t>
  </si>
  <si>
    <t xml:space="preserve">        其他旅游业管理与服务支出</t>
  </si>
  <si>
    <t xml:space="preserve">      涉外发展服务支出</t>
  </si>
  <si>
    <t xml:space="preserve">        外商投资环境建设补助资金</t>
  </si>
  <si>
    <t xml:space="preserve">        其他涉外发展服务支出</t>
  </si>
  <si>
    <t xml:space="preserve">      其他商业服务业等支出</t>
  </si>
  <si>
    <t xml:space="preserve">        服务业基础设施建设</t>
  </si>
  <si>
    <t xml:space="preserve">        其他商业服务业等支出</t>
  </si>
  <si>
    <t>十六、金融支出</t>
  </si>
  <si>
    <t xml:space="preserve">      金融部门行政支出</t>
  </si>
  <si>
    <t xml:space="preserve">        安全防卫</t>
  </si>
  <si>
    <t xml:space="preserve">        金融部门其他行政支出</t>
  </si>
  <si>
    <t xml:space="preserve">      金融发展支出</t>
  </si>
  <si>
    <t xml:space="preserve">        商业银行贷款贴息</t>
  </si>
  <si>
    <t xml:space="preserve">        补充资本金</t>
  </si>
  <si>
    <t xml:space="preserve">        风险基金补助</t>
  </si>
  <si>
    <t xml:space="preserve">        其他金融发展支出</t>
  </si>
  <si>
    <t xml:space="preserve">      其他金融支出</t>
  </si>
  <si>
    <t>十七、援助其他地区支出</t>
  </si>
  <si>
    <t xml:space="preserve">      一般公共服务</t>
  </si>
  <si>
    <t xml:space="preserve">      教育</t>
  </si>
  <si>
    <t xml:space="preserve">      文化体育与传媒</t>
  </si>
  <si>
    <t xml:space="preserve">      医疗卫生</t>
  </si>
  <si>
    <t xml:space="preserve">      节能环保</t>
  </si>
  <si>
    <t xml:space="preserve">      交通运输</t>
  </si>
  <si>
    <t xml:space="preserve">      住房保障</t>
  </si>
  <si>
    <t xml:space="preserve">      其他支出</t>
  </si>
  <si>
    <t>十八、国土海洋气象等支出</t>
  </si>
  <si>
    <t xml:space="preserve">      国土资源事务</t>
  </si>
  <si>
    <t xml:space="preserve">        国土资源规划及管理</t>
  </si>
  <si>
    <t xml:space="preserve">        土地资源调查</t>
  </si>
  <si>
    <t xml:space="preserve">        土地资源利用与保护</t>
  </si>
  <si>
    <t xml:space="preserve">        国土资源社会公益服务</t>
  </si>
  <si>
    <t xml:space="preserve">        国土资源行业业务管理</t>
  </si>
  <si>
    <t xml:space="preserve">        国土资源调查</t>
  </si>
  <si>
    <t xml:space="preserve">        国土整治</t>
  </si>
  <si>
    <t xml:space="preserve">        地质灾害防治</t>
  </si>
  <si>
    <t xml:space="preserve">        土地资源储备支出</t>
  </si>
  <si>
    <t xml:space="preserve">        地质矿产资源利用与保护</t>
  </si>
  <si>
    <t xml:space="preserve">        地质转产项目财政贴息</t>
  </si>
  <si>
    <t xml:space="preserve">        国外风险勘查</t>
  </si>
  <si>
    <t xml:space="preserve">        地质勘查基金（周转金）支出</t>
  </si>
  <si>
    <t xml:space="preserve">        其他国土资源事务支出</t>
  </si>
  <si>
    <t xml:space="preserve">      海洋管理事务</t>
  </si>
  <si>
    <t xml:space="preserve">        海域使用管理</t>
  </si>
  <si>
    <t xml:space="preserve">        海洋环境保护与监测</t>
  </si>
  <si>
    <t xml:space="preserve">        海洋调查评价</t>
  </si>
  <si>
    <t xml:space="preserve">        海洋权益维护</t>
  </si>
  <si>
    <t xml:space="preserve">        海洋执法监察</t>
  </si>
  <si>
    <t xml:space="preserve">        海洋防灾减灾</t>
  </si>
  <si>
    <t xml:space="preserve">        海洋卫星</t>
  </si>
  <si>
    <t xml:space="preserve">        极地考察</t>
  </si>
  <si>
    <t xml:space="preserve">        海洋矿产资源勘探研究</t>
  </si>
  <si>
    <t xml:space="preserve">        海港航标维护</t>
  </si>
  <si>
    <t xml:space="preserve">        海水淡化</t>
  </si>
  <si>
    <t xml:space="preserve">        无居民海岛使用金支出</t>
  </si>
  <si>
    <t xml:space="preserve">        海岛和海域保护</t>
  </si>
  <si>
    <t xml:space="preserve">        其他海洋管理事务支出</t>
  </si>
  <si>
    <t xml:space="preserve">      测绘事务</t>
  </si>
  <si>
    <t xml:space="preserve">        基础测绘</t>
  </si>
  <si>
    <t xml:space="preserve">        航空摄影</t>
  </si>
  <si>
    <t xml:space="preserve">        测绘工程建设</t>
  </si>
  <si>
    <t xml:space="preserve">        其他测绘事务支出</t>
  </si>
  <si>
    <t xml:space="preserve">      地震事务</t>
  </si>
  <si>
    <t xml:space="preserve">        地震监测</t>
  </si>
  <si>
    <t xml:space="preserve">        地震预测预报</t>
  </si>
  <si>
    <t xml:space="preserve">        地震灾害预防</t>
  </si>
  <si>
    <t xml:space="preserve">        地震应急救援</t>
  </si>
  <si>
    <r>
      <t xml:space="preserve"> </t>
    </r>
    <r>
      <rPr>
        <sz val="11"/>
        <rFont val="宋体"/>
        <family val="3"/>
        <charset val="134"/>
      </rPr>
      <t xml:space="preserve">       地震环境探察</t>
    </r>
  </si>
  <si>
    <r>
      <t xml:space="preserve"> </t>
    </r>
    <r>
      <rPr>
        <sz val="11"/>
        <rFont val="宋体"/>
        <family val="3"/>
        <charset val="134"/>
      </rPr>
      <t xml:space="preserve">       防震减灾信息管理</t>
    </r>
  </si>
  <si>
    <r>
      <t xml:space="preserve"> </t>
    </r>
    <r>
      <rPr>
        <sz val="11"/>
        <rFont val="宋体"/>
        <family val="3"/>
        <charset val="134"/>
      </rPr>
      <t xml:space="preserve">       防震减灾基础管理</t>
    </r>
  </si>
  <si>
    <t xml:space="preserve">        地震事业机构</t>
  </si>
  <si>
    <t xml:space="preserve">        其他地震事务支出</t>
  </si>
  <si>
    <t xml:space="preserve">      气象事务</t>
  </si>
  <si>
    <t xml:space="preserve">        气象事业机构</t>
  </si>
  <si>
    <t xml:space="preserve">        气象探测</t>
  </si>
  <si>
    <t xml:space="preserve">        气象信息传输及管理</t>
  </si>
  <si>
    <t xml:space="preserve">        气象预报预测</t>
  </si>
  <si>
    <t xml:space="preserve">        气象服务</t>
  </si>
  <si>
    <t xml:space="preserve">        气象装备保障维护</t>
  </si>
  <si>
    <t xml:space="preserve">        气象基础设施建设与维修</t>
  </si>
  <si>
    <t xml:space="preserve">        气象卫星</t>
  </si>
  <si>
    <t xml:space="preserve">        气象法规与标准</t>
  </si>
  <si>
    <t xml:space="preserve">        气象资金审计稽查</t>
  </si>
  <si>
    <t xml:space="preserve">        其他气象事务支出</t>
  </si>
  <si>
    <t xml:space="preserve">      其他国土海洋气象等支出</t>
  </si>
  <si>
    <t>十九、住房保障支出</t>
  </si>
  <si>
    <t xml:space="preserve">      保障性安居工程支出</t>
  </si>
  <si>
    <t xml:space="preserve">        廉租住房</t>
  </si>
  <si>
    <t xml:space="preserve">        沉陷区治理</t>
  </si>
  <si>
    <t xml:space="preserve">        棚户区改造</t>
  </si>
  <si>
    <t xml:space="preserve">        少数民族地区游牧民定居工程</t>
  </si>
  <si>
    <t xml:space="preserve">        农村危房改造</t>
  </si>
  <si>
    <t xml:space="preserve">        公共租赁住房</t>
  </si>
  <si>
    <t xml:space="preserve">        保障性住房租金补贴</t>
  </si>
  <si>
    <t xml:space="preserve">        其他保障性安居工程支出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</si>
  <si>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</si>
  <si>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</si>
  <si>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</si>
  <si>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</si>
  <si>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 xml:space="preserve">      城乡社区住宅</t>
  </si>
  <si>
    <t xml:space="preserve">        公有住房建设和维修改造支出</t>
  </si>
  <si>
    <t xml:space="preserve">        住房公积金管理</t>
  </si>
  <si>
    <t xml:space="preserve">        其他城乡社区住宅支出</t>
  </si>
  <si>
    <t>二十、粮油物资储备支出</t>
  </si>
  <si>
    <t xml:space="preserve">      粮油事务</t>
  </si>
  <si>
    <t xml:space="preserve">        粮食财务与审计支出</t>
  </si>
  <si>
    <t xml:space="preserve">        粮食信息统计</t>
  </si>
  <si>
    <t xml:space="preserve">        粮食专项业务活动</t>
  </si>
  <si>
    <t xml:space="preserve">        国家粮油差价补贴</t>
  </si>
  <si>
    <t xml:space="preserve">        粮食财务挂账利息补贴</t>
  </si>
  <si>
    <t xml:space="preserve">        粮食财务挂账消化款</t>
  </si>
  <si>
    <t xml:space="preserve">        处理陈化粮补贴</t>
  </si>
  <si>
    <t xml:space="preserve">        粮食风险基金</t>
  </si>
  <si>
    <t xml:space="preserve">        粮油市场调控专项资金</t>
  </si>
  <si>
    <t xml:space="preserve">        其他粮油事务支出</t>
  </si>
  <si>
    <t xml:space="preserve">      物资事务</t>
  </si>
  <si>
    <t xml:space="preserve">        铁路专用线</t>
  </si>
  <si>
    <t xml:space="preserve">        护库武警和民兵支出</t>
  </si>
  <si>
    <t xml:space="preserve">        物资保管与保养</t>
  </si>
  <si>
    <t xml:space="preserve">        专项贷款利息</t>
  </si>
  <si>
    <t xml:space="preserve">        物资转移</t>
  </si>
  <si>
    <t xml:space="preserve">        物资轮换</t>
  </si>
  <si>
    <t xml:space="preserve">        仓库建设</t>
  </si>
  <si>
    <t xml:space="preserve">        仓库安防</t>
  </si>
  <si>
    <t xml:space="preserve">        其他物资事务支出</t>
  </si>
  <si>
    <t xml:space="preserve">      能源储备</t>
  </si>
  <si>
    <t xml:space="preserve">        石油储备支出</t>
  </si>
  <si>
    <t xml:space="preserve">        天然铀能源储备</t>
  </si>
  <si>
    <t xml:space="preserve">        煤炭储备</t>
  </si>
  <si>
    <t xml:space="preserve">        其他能源储备</t>
  </si>
  <si>
    <t xml:space="preserve">      粮油储备</t>
  </si>
  <si>
    <t xml:space="preserve">        储备粮油差价补贴</t>
  </si>
  <si>
    <t xml:space="preserve">        储备粮（油）库建设</t>
  </si>
  <si>
    <t xml:space="preserve">        最低收购价政策支出</t>
  </si>
  <si>
    <t xml:space="preserve">        其他粮油储备支出</t>
  </si>
  <si>
    <t xml:space="preserve">      重要商品储备</t>
  </si>
  <si>
    <t xml:space="preserve">        棉花储备</t>
  </si>
  <si>
    <t xml:space="preserve">        食糖储备</t>
  </si>
  <si>
    <t xml:space="preserve">        肉类储备</t>
  </si>
  <si>
    <t xml:space="preserve">        化肥储备</t>
  </si>
  <si>
    <t xml:space="preserve">        农药储备</t>
  </si>
  <si>
    <t xml:space="preserve">        边销茶储备</t>
  </si>
  <si>
    <t xml:space="preserve">        羊毛储备</t>
  </si>
  <si>
    <t xml:space="preserve">        医药储备</t>
  </si>
  <si>
    <t xml:space="preserve">        食盐储备</t>
  </si>
  <si>
    <t xml:space="preserve">        战略物资储备</t>
  </si>
  <si>
    <t xml:space="preserve">        其他重要商品储备支出</t>
  </si>
  <si>
    <t>二十一、预备费</t>
  </si>
  <si>
    <t>二十二、债务付息支出</t>
  </si>
  <si>
    <t xml:space="preserve">        地方政府向外国政府借款付息支出</t>
  </si>
  <si>
    <t xml:space="preserve">        地方政府向国际组织借款付息支出</t>
  </si>
  <si>
    <t xml:space="preserve">        地方政府其他一般债务付息支出</t>
  </si>
  <si>
    <t>二十三、其他支出</t>
  </si>
  <si>
    <t>支出合计</t>
  </si>
  <si>
    <t>收入项目</t>
  </si>
  <si>
    <t>预算数</t>
  </si>
  <si>
    <t>支出项目</t>
  </si>
  <si>
    <t>一、国有土地使用权出让收入</t>
  </si>
  <si>
    <t>二、国有土地收益基金收入</t>
  </si>
  <si>
    <t>三、农业土地开发资金收入</t>
  </si>
  <si>
    <t>四、城市基础设施配套费收入</t>
  </si>
  <si>
    <t>本年收入合计</t>
  </si>
  <si>
    <t>本年支出合计</t>
  </si>
  <si>
    <t>上解上级支出</t>
  </si>
  <si>
    <t>收入总计</t>
  </si>
  <si>
    <t xml:space="preserve">支出总计 </t>
  </si>
  <si>
    <t>育林基金</t>
  </si>
  <si>
    <t>森林植被恢复费</t>
  </si>
  <si>
    <t>地方水利基金</t>
  </si>
  <si>
    <t>残疾人保障金</t>
  </si>
  <si>
    <t>教育附加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</si>
  <si>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      </t>
    </r>
    <r>
      <rPr>
        <sz val="12"/>
        <rFont val="宋体"/>
        <family val="3"/>
        <charset val="134"/>
      </rPr>
      <t>单位：万元</t>
    </r>
  </si>
  <si>
    <t>项        目</t>
  </si>
  <si>
    <t>合计</t>
  </si>
  <si>
    <t>机关事业单位基本养老保险基金</t>
  </si>
  <si>
    <t>城乡居民基本养老保险基金</t>
  </si>
  <si>
    <t>城乡居民基本医疗保险基金</t>
  </si>
  <si>
    <t>失业保险基金</t>
  </si>
  <si>
    <t>生育保险基金</t>
  </si>
  <si>
    <t>一、上年结余</t>
  </si>
  <si>
    <t>二、收入</t>
  </si>
  <si>
    <t xml:space="preserve">    其中： 1、保险费收入</t>
  </si>
  <si>
    <t xml:space="preserve">           2、利息收入</t>
  </si>
  <si>
    <t xml:space="preserve">           3、财政补贴收入</t>
  </si>
  <si>
    <t xml:space="preserve">           4、其他收入</t>
  </si>
  <si>
    <t>三、支出</t>
  </si>
  <si>
    <t xml:space="preserve">    其中： 1、社会保险待遇支出</t>
  </si>
  <si>
    <t xml:space="preserve">           2、其他支出</t>
  </si>
  <si>
    <t xml:space="preserve">           3、转移支出</t>
  </si>
  <si>
    <t>四、本年收支结余</t>
  </si>
  <si>
    <t>五、年末滚存结余</t>
  </si>
  <si>
    <t xml:space="preserve">                                                            </t>
  </si>
  <si>
    <t>金  额</t>
  </si>
  <si>
    <t>1.利润收入</t>
  </si>
  <si>
    <t>2.股利、股息收入</t>
  </si>
  <si>
    <t>本年支出总计</t>
  </si>
  <si>
    <r>
      <rPr>
        <sz val="12"/>
        <color indexed="8"/>
        <rFont val="宋体"/>
        <family val="3"/>
        <charset val="134"/>
      </rPr>
      <t>项</t>
    </r>
    <r>
      <rPr>
        <sz val="12"/>
        <color indexed="8"/>
        <rFont val="宋体"/>
        <family val="3"/>
        <charset val="134"/>
      </rPr>
      <t xml:space="preserve">       </t>
    </r>
    <r>
      <rPr>
        <sz val="12"/>
        <color indexed="8"/>
        <rFont val="宋体"/>
        <family val="3"/>
        <charset val="134"/>
      </rPr>
      <t>目</t>
    </r>
  </si>
  <si>
    <t>一、工资福利支出</t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</si>
  <si>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基本工资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</si>
  <si>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津贴补贴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</si>
  <si>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奖金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</si>
  <si>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伙食补助费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</si>
  <si>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绩效工资</t>
    </r>
  </si>
  <si>
    <t>二、商品和服务支出</t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</si>
  <si>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办公费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</si>
  <si>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印刷费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</si>
  <si>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咨询费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</si>
  <si>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手续费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</si>
  <si>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水费</t>
    </r>
  </si>
  <si>
    <r>
      <rPr>
        <sz val="12"/>
        <color indexed="8"/>
        <rFont val="宋体"/>
        <family val="3"/>
        <charset val="134"/>
      </rPr>
      <t>      </t>
    </r>
    <r>
      <rPr>
        <sz val="12"/>
        <color indexed="8"/>
        <rFont val="宋体"/>
        <family val="3"/>
        <charset val="134"/>
      </rPr>
      <t>电费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</si>
  <si>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邮电费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</si>
  <si>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取暖费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</si>
  <si>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物业管理费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</si>
  <si>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差旅费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</si>
  <si>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因公出国（境）费用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</si>
  <si>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维修</t>
    </r>
    <r>
      <rPr>
        <sz val="12"/>
        <color indexed="8"/>
        <rFont val="宋体"/>
        <family val="3"/>
        <charset val="134"/>
      </rPr>
      <t>(</t>
    </r>
    <r>
      <rPr>
        <sz val="12"/>
        <color indexed="8"/>
        <rFont val="宋体"/>
        <family val="3"/>
        <charset val="134"/>
      </rPr>
      <t>护</t>
    </r>
    <r>
      <rPr>
        <sz val="12"/>
        <color indexed="8"/>
        <rFont val="宋体"/>
        <family val="3"/>
        <charset val="134"/>
      </rPr>
      <t>)</t>
    </r>
    <r>
      <rPr>
        <sz val="12"/>
        <color indexed="8"/>
        <rFont val="宋体"/>
        <family val="3"/>
        <charset val="134"/>
      </rPr>
      <t>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</si>
  <si>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租赁费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</si>
  <si>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会议费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</si>
  <si>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培训费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</si>
  <si>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公务接待费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</si>
  <si>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专用材料费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</si>
  <si>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被装购置费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</si>
  <si>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专用燃料费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</si>
  <si>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劳务费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</si>
  <si>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委托业务费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</si>
  <si>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工会经费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</si>
  <si>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福利费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</si>
  <si>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公务用车运行维护费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</si>
  <si>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其他交通费用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</si>
  <si>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税金及附加费用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</si>
  <si>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其他商品和服务支出</t>
    </r>
  </si>
  <si>
    <t>三、对个人和家庭的补助</t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</si>
  <si>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离休费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</si>
  <si>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退休费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</si>
  <si>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退职（役）费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</si>
  <si>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抚恤金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</si>
  <si>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生活补助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</si>
  <si>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救济费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</si>
  <si>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助学金</t>
    </r>
  </si>
  <si>
    <r>
      <rPr>
        <sz val="12"/>
        <color indexed="8"/>
        <rFont val="宋体"/>
        <family val="3"/>
        <charset val="134"/>
      </rPr>
      <t>      </t>
    </r>
    <r>
      <rPr>
        <sz val="12"/>
        <color indexed="8"/>
        <rFont val="宋体"/>
        <family val="3"/>
        <charset val="134"/>
      </rPr>
      <t>奖励金</t>
    </r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</si>
  <si>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其他对个人和家庭的补助支出</t>
    </r>
  </si>
  <si>
    <r>
      <t>收</t>
    </r>
    <r>
      <rPr>
        <b/>
        <sz val="14"/>
        <rFont val="宋体"/>
        <family val="3"/>
        <charset val="134"/>
      </rPr>
      <t>入</t>
    </r>
  </si>
  <si>
    <r>
      <t>支</t>
    </r>
    <r>
      <rPr>
        <b/>
        <sz val="14"/>
        <rFont val="宋体"/>
        <family val="3"/>
        <charset val="134"/>
      </rPr>
      <t>出</t>
    </r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</si>
  <si>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</si>
  <si>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</si>
  <si>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</si>
  <si>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</si>
  <si>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</si>
  <si>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</si>
  <si>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</si>
  <si>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</si>
  <si>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增值税和消费税税收返还收入 </t>
  </si>
  <si>
    <t xml:space="preserve">    出口退税专项上解支出</t>
  </si>
  <si>
    <t xml:space="preserve">      所得税基数返还收入</t>
  </si>
  <si>
    <t xml:space="preserve">    成品油价格和税费改革专项上解支出</t>
  </si>
  <si>
    <t xml:space="preserve">    专项上解支出</t>
  </si>
  <si>
    <t xml:space="preserve">      其他税收返还收入</t>
  </si>
  <si>
    <t xml:space="preserve">    一般性转移支付收入</t>
  </si>
  <si>
    <t xml:space="preserve">  补助下级支出</t>
  </si>
  <si>
    <t xml:space="preserve">      体制补助收入</t>
  </si>
  <si>
    <t xml:space="preserve">    返还性支出</t>
  </si>
  <si>
    <t xml:space="preserve">      均衡性转移支付收入</t>
  </si>
  <si>
    <t xml:space="preserve">      增值税和消费税税收返还支出 </t>
  </si>
  <si>
    <t xml:space="preserve">      老少边穷转移支付收入</t>
  </si>
  <si>
    <t xml:space="preserve">      所得税基数返还支出</t>
  </si>
  <si>
    <t xml:space="preserve">      县级基本财力保障机制奖补资金收入</t>
  </si>
  <si>
    <t xml:space="preserve">      成品油价格和税费改革税收返还支出</t>
  </si>
  <si>
    <t xml:space="preserve">      结算补助收入</t>
  </si>
  <si>
    <t xml:space="preserve">      其他税收返还支出</t>
  </si>
  <si>
    <t xml:space="preserve">      化解债务补助收入</t>
  </si>
  <si>
    <t xml:space="preserve">    一般性转移支付</t>
  </si>
  <si>
    <t xml:space="preserve">      资源枯竭型城市转移支付补助收入</t>
  </si>
  <si>
    <t xml:space="preserve">      体制补助支出</t>
  </si>
  <si>
    <t xml:space="preserve">      企业事业单位划转补助收入</t>
  </si>
  <si>
    <t xml:space="preserve">      均衡性转移支付支出</t>
  </si>
  <si>
    <t xml:space="preserve">      成品油价格和税费改革转移支付补助收入</t>
  </si>
  <si>
    <t xml:space="preserve">      老少边穷转移支付支出</t>
  </si>
  <si>
    <t xml:space="preserve">      基层公检法司转移支付收入</t>
  </si>
  <si>
    <t xml:space="preserve">      县级基本财力保障机制奖补资金支出</t>
  </si>
  <si>
    <t xml:space="preserve">      义务教育等转移支付收入</t>
  </si>
  <si>
    <t xml:space="preserve">      结算补助支出</t>
  </si>
  <si>
    <t xml:space="preserve">      基本养老保险和低保等转移支付收入</t>
  </si>
  <si>
    <t xml:space="preserve">      化解债务补助支出</t>
  </si>
  <si>
    <t xml:space="preserve">      新型农村合作医疗等转移支付收入</t>
  </si>
  <si>
    <t xml:space="preserve">      资源枯竭型城市转移支付补助支出</t>
  </si>
  <si>
    <t xml:space="preserve">      农村综合改革转移支付收入</t>
  </si>
  <si>
    <t xml:space="preserve">      企业事业单位划转补助支出</t>
  </si>
  <si>
    <t xml:space="preserve">      产粮（油）大县奖励资金收入</t>
  </si>
  <si>
    <t xml:space="preserve">      成品油价格和税费改革转移支付补助支出</t>
  </si>
  <si>
    <t xml:space="preserve">      重点生态功能区转移支付收入</t>
  </si>
  <si>
    <t xml:space="preserve">      基层公检法司转移支付支出</t>
  </si>
  <si>
    <t xml:space="preserve">      固定数额补助收入</t>
  </si>
  <si>
    <t xml:space="preserve">      义务教育等转移支付支出</t>
  </si>
  <si>
    <t xml:space="preserve">      其他一般性转移支付收入</t>
  </si>
  <si>
    <t xml:space="preserve">      基本养老保险和低保等转移支付支出</t>
  </si>
  <si>
    <t xml:space="preserve">    专项转移支付收入</t>
  </si>
  <si>
    <t xml:space="preserve">      新型农村合作医疗等转移支付支出</t>
  </si>
  <si>
    <t xml:space="preserve">      农村综合改革转移支付支出</t>
  </si>
  <si>
    <t xml:space="preserve">      外交</t>
  </si>
  <si>
    <t xml:space="preserve">      产粮（油）大县奖励资金支出</t>
  </si>
  <si>
    <t xml:space="preserve">      国防</t>
  </si>
  <si>
    <t xml:space="preserve">      重点生态功能区转移支付支出</t>
  </si>
  <si>
    <t xml:space="preserve">      公共安全</t>
  </si>
  <si>
    <t xml:space="preserve">      固定数额补助支出</t>
  </si>
  <si>
    <t xml:space="preserve">      其他一般性转移支付支出</t>
  </si>
  <si>
    <t xml:space="preserve">      科学技术</t>
  </si>
  <si>
    <t xml:space="preserve">    专项转移支付支出</t>
  </si>
  <si>
    <t xml:space="preserve">      社会保障和就业</t>
  </si>
  <si>
    <t xml:space="preserve">      城乡社区</t>
  </si>
  <si>
    <t xml:space="preserve">      农林水</t>
  </si>
  <si>
    <t xml:space="preserve">      资源勘探电力信息等</t>
  </si>
  <si>
    <t xml:space="preserve">      商业服务业等</t>
  </si>
  <si>
    <t xml:space="preserve">      金融</t>
  </si>
  <si>
    <t xml:space="preserve">      国土海洋气象等</t>
  </si>
  <si>
    <t xml:space="preserve">      粮油物资储备</t>
  </si>
  <si>
    <t xml:space="preserve">      其他收入</t>
  </si>
  <si>
    <t xml:space="preserve">  下级上解收入</t>
  </si>
  <si>
    <t xml:space="preserve">    体制上解收入</t>
  </si>
  <si>
    <t xml:space="preserve">    出口退税专项上解收入</t>
  </si>
  <si>
    <t xml:space="preserve">    成品油价格和税费改革专项上解收入</t>
  </si>
  <si>
    <t xml:space="preserve">    专项上解收入</t>
  </si>
  <si>
    <t xml:space="preserve">  上年结余收入</t>
  </si>
  <si>
    <t xml:space="preserve">  调出资金</t>
  </si>
  <si>
    <t xml:space="preserve">  调入资金</t>
  </si>
  <si>
    <t xml:space="preserve">  年终结余</t>
  </si>
  <si>
    <t xml:space="preserve">  调入预算稳定调节基金</t>
  </si>
  <si>
    <t xml:space="preserve">  建立预算稳定调节基金</t>
  </si>
  <si>
    <t xml:space="preserve">  地方政府一般债券收入</t>
  </si>
  <si>
    <t xml:space="preserve">  地方政府一般债券还本支出</t>
  </si>
  <si>
    <t xml:space="preserve">  地方政府一般债券转贷收入</t>
  </si>
  <si>
    <t xml:space="preserve">  地方政府一般债券转贷支出</t>
  </si>
  <si>
    <t xml:space="preserve">  接受其他地区援助收入</t>
  </si>
  <si>
    <t xml:space="preserve">  援助其他地区支出</t>
  </si>
  <si>
    <t>支出总计</t>
  </si>
  <si>
    <t xml:space="preserve">    增值税</t>
  </si>
  <si>
    <t xml:space="preserve">    营业税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</si>
  <si>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</si>
  <si>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</si>
  <si>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</si>
  <si>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</si>
  <si>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</si>
  <si>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城镇土地使用税</t>
  </si>
  <si>
    <t xml:space="preserve">    耕地占用税</t>
  </si>
  <si>
    <t xml:space="preserve">    契税</t>
  </si>
  <si>
    <t xml:space="preserve">    其他税收收入</t>
  </si>
  <si>
    <t xml:space="preserve">    专项收入</t>
  </si>
  <si>
    <t xml:space="preserve">    行政事业性收费收入</t>
  </si>
  <si>
    <t xml:space="preserve">    国有资本经营收入</t>
  </si>
  <si>
    <t xml:space="preserve">    国有资源（资产）有偿使用收入</t>
  </si>
  <si>
    <t>收入合计</t>
  </si>
  <si>
    <t>单位：万元</t>
    <phoneticPr fontId="14" type="noConversion"/>
  </si>
  <si>
    <t>2017年预算数</t>
    <phoneticPr fontId="14" type="noConversion"/>
  </si>
  <si>
    <t xml:space="preserve">      成品油价格和税费改革税收返还收入</t>
    <phoneticPr fontId="14" type="noConversion"/>
  </si>
  <si>
    <t xml:space="preserve">      机关事业单位基本养老保险缴费支出</t>
    <phoneticPr fontId="14" type="noConversion"/>
  </si>
  <si>
    <t xml:space="preserve">      机关事业单位职业年金缴费支出</t>
    <phoneticPr fontId="14" type="noConversion"/>
  </si>
  <si>
    <t xml:space="preserve">      对机关事业单位基本养老保险基金的补助</t>
    <phoneticPr fontId="14" type="noConversion"/>
  </si>
  <si>
    <t>表1:</t>
    <phoneticPr fontId="14" type="noConversion"/>
  </si>
  <si>
    <t>表6：</t>
    <phoneticPr fontId="14" type="noConversion"/>
  </si>
  <si>
    <t>表7：</t>
    <phoneticPr fontId="14" type="noConversion"/>
  </si>
  <si>
    <t xml:space="preserve">      行政单位医疗</t>
    <phoneticPr fontId="14" type="noConversion"/>
  </si>
  <si>
    <t>2018年预算数</t>
    <phoneticPr fontId="14" type="noConversion"/>
  </si>
  <si>
    <t>职工基本医疗保险基金</t>
    <phoneticPr fontId="14" type="noConversion"/>
  </si>
  <si>
    <t>五、污水处理费收入</t>
    <phoneticPr fontId="14" type="noConversion"/>
  </si>
  <si>
    <t>上级补助收入</t>
    <phoneticPr fontId="14" type="noConversion"/>
  </si>
  <si>
    <t>专项债务转贷收入</t>
    <phoneticPr fontId="14" type="noConversion"/>
  </si>
  <si>
    <t>上年结余</t>
    <phoneticPr fontId="14" type="noConversion"/>
  </si>
  <si>
    <t>调入资金</t>
    <phoneticPr fontId="14" type="noConversion"/>
  </si>
  <si>
    <t>调出资金</t>
    <phoneticPr fontId="14" type="noConversion"/>
  </si>
  <si>
    <t>年终结余</t>
    <phoneticPr fontId="14" type="noConversion"/>
  </si>
  <si>
    <t>2018年一般公共预算收支平衡表</t>
    <phoneticPr fontId="14" type="noConversion"/>
  </si>
  <si>
    <t>2017年预算数</t>
    <phoneticPr fontId="14" type="noConversion"/>
  </si>
  <si>
    <t>2018年预算数</t>
    <phoneticPr fontId="14" type="noConversion"/>
  </si>
  <si>
    <t xml:space="preserve">    罚没等其他收入</t>
    <phoneticPr fontId="14" type="noConversion"/>
  </si>
  <si>
    <t>2018年国有资本经营预算收入表</t>
    <phoneticPr fontId="14" type="noConversion"/>
  </si>
  <si>
    <r>
      <t>5</t>
    </r>
    <r>
      <rPr>
        <sz val="12"/>
        <rFont val="宋体"/>
        <family val="3"/>
        <charset val="134"/>
      </rPr>
      <t>.</t>
    </r>
    <r>
      <rPr>
        <sz val="12"/>
        <rFont val="宋体"/>
        <family val="3"/>
        <charset val="134"/>
      </rPr>
      <t>其他国有资本经营预算收入</t>
    </r>
    <phoneticPr fontId="14" type="noConversion"/>
  </si>
  <si>
    <r>
      <t>4</t>
    </r>
    <r>
      <rPr>
        <sz val="12"/>
        <rFont val="宋体"/>
        <family val="3"/>
        <charset val="134"/>
      </rPr>
      <t>..清算收入</t>
    </r>
    <phoneticPr fontId="14" type="noConversion"/>
  </si>
  <si>
    <r>
      <t>3</t>
    </r>
    <r>
      <rPr>
        <sz val="12"/>
        <rFont val="宋体"/>
        <family val="3"/>
        <charset val="134"/>
      </rPr>
      <t>.产权转让收入</t>
    </r>
    <phoneticPr fontId="14" type="noConversion"/>
  </si>
  <si>
    <t>国有资本经营预算支出</t>
    <phoneticPr fontId="14" type="noConversion"/>
  </si>
  <si>
    <t>国有资本经营预算收入</t>
    <phoneticPr fontId="14" type="noConversion"/>
  </si>
  <si>
    <t>一、解决历史遗留问题及改革成本支出</t>
    <phoneticPr fontId="14" type="noConversion"/>
  </si>
  <si>
    <t xml:space="preserve">      厂办大集体改革支出</t>
    <phoneticPr fontId="14" type="noConversion"/>
  </si>
  <si>
    <t xml:space="preserve">      “三供一业”移交补助支出</t>
    <phoneticPr fontId="14" type="noConversion"/>
  </si>
  <si>
    <t xml:space="preserve">      国有企业办职教幼教补助支出</t>
    <phoneticPr fontId="14" type="noConversion"/>
  </si>
  <si>
    <t xml:space="preserve">      国有企业办公共服务机构移交补助支出</t>
    <phoneticPr fontId="14" type="noConversion"/>
  </si>
  <si>
    <t xml:space="preserve">      国有企业退休人员社会化管理补助支出</t>
    <phoneticPr fontId="14" type="noConversion"/>
  </si>
  <si>
    <t xml:space="preserve">      国有企业棚户区改造支出</t>
    <phoneticPr fontId="14" type="noConversion"/>
  </si>
  <si>
    <t xml:space="preserve">      国有企业改革成本支出</t>
    <phoneticPr fontId="14" type="noConversion"/>
  </si>
  <si>
    <t xml:space="preserve">      离休干部医药费补助支出</t>
    <phoneticPr fontId="14" type="noConversion"/>
  </si>
  <si>
    <t xml:space="preserve">      其他解决历史遗留问题及改革成本支出</t>
    <phoneticPr fontId="14" type="noConversion"/>
  </si>
  <si>
    <t>二、国有企业资本金注入</t>
    <phoneticPr fontId="14" type="noConversion"/>
  </si>
  <si>
    <t xml:space="preserve">      公益性设施投资支出</t>
    <phoneticPr fontId="14" type="noConversion"/>
  </si>
  <si>
    <t xml:space="preserve">      前瞻性战略性产业发展支出</t>
    <phoneticPr fontId="14" type="noConversion"/>
  </si>
  <si>
    <t xml:space="preserve">      生态环境保护支出</t>
    <phoneticPr fontId="14" type="noConversion"/>
  </si>
  <si>
    <t xml:space="preserve">      支持科技进步支出</t>
    <phoneticPr fontId="14" type="noConversion"/>
  </si>
  <si>
    <t xml:space="preserve">      保障国家经济安全支出</t>
    <phoneticPr fontId="14" type="noConversion"/>
  </si>
  <si>
    <t xml:space="preserve">      对外投资合作支出</t>
    <phoneticPr fontId="14" type="noConversion"/>
  </si>
  <si>
    <t xml:space="preserve">      其他国有企业资本金注入</t>
    <phoneticPr fontId="14" type="noConversion"/>
  </si>
  <si>
    <t>三、国有企业政策性补贴</t>
    <phoneticPr fontId="14" type="noConversion"/>
  </si>
  <si>
    <t>四、金融国有资本经营预算支出</t>
    <phoneticPr fontId="14" type="noConversion"/>
  </si>
  <si>
    <t xml:space="preserve">      改革性支出</t>
    <phoneticPr fontId="14" type="noConversion"/>
  </si>
  <si>
    <t xml:space="preserve">      其他金融国有资本经营预算支出</t>
    <phoneticPr fontId="14" type="noConversion"/>
  </si>
  <si>
    <t>五、其他国有资本经营预算支出</t>
    <phoneticPr fontId="14" type="noConversion"/>
  </si>
  <si>
    <t xml:space="preserve">      其他国有资本经营预算支出</t>
    <phoneticPr fontId="14" type="noConversion"/>
  </si>
  <si>
    <t>调出资金</t>
  </si>
  <si>
    <t>结转下年</t>
  </si>
  <si>
    <t>上年结转</t>
  </si>
  <si>
    <t xml:space="preserve">      国有经济结构调整支出</t>
    <phoneticPr fontId="14" type="noConversion"/>
  </si>
  <si>
    <t xml:space="preserve">      国有企业政策性补贴</t>
    <phoneticPr fontId="14" type="noConversion"/>
  </si>
  <si>
    <t xml:space="preserve">      资本性支出</t>
    <phoneticPr fontId="14" type="noConversion"/>
  </si>
  <si>
    <t>2018年国有资本经营预算支出表</t>
    <phoneticPr fontId="14" type="noConversion"/>
  </si>
  <si>
    <t>表4：</t>
    <phoneticPr fontId="14" type="noConversion"/>
  </si>
  <si>
    <t>表5：</t>
    <phoneticPr fontId="14" type="noConversion"/>
  </si>
  <si>
    <t>表8：</t>
    <phoneticPr fontId="14" type="noConversion"/>
  </si>
  <si>
    <t>表9：</t>
    <phoneticPr fontId="14" type="noConversion"/>
  </si>
  <si>
    <t>表10：</t>
    <phoneticPr fontId="14" type="noConversion"/>
  </si>
  <si>
    <t>2018年政府性基金收入预算表</t>
    <phoneticPr fontId="14" type="noConversion"/>
  </si>
  <si>
    <t>2018年政府性基金支出预算表</t>
    <phoneticPr fontId="14" type="noConversion"/>
  </si>
  <si>
    <t>2018年一般公共预算收入预算表</t>
    <phoneticPr fontId="14" type="noConversion"/>
  </si>
  <si>
    <t>2018年一般公共预算支出预算表</t>
    <phoneticPr fontId="14" type="noConversion"/>
  </si>
  <si>
    <t>2018年社会保险基金收入预算表</t>
    <phoneticPr fontId="14" type="noConversion"/>
  </si>
  <si>
    <t>2018年社会保险基金支出预算表</t>
    <phoneticPr fontId="14" type="noConversion"/>
  </si>
  <si>
    <t>备注：本级和全辖数据一致。</t>
    <phoneticPr fontId="35" type="noConversion"/>
  </si>
  <si>
    <t>备注：本级和全辖数据一致。</t>
    <phoneticPr fontId="35" type="noConversion"/>
  </si>
  <si>
    <t>注：2018年未编制国有资本经营预算，为空表</t>
    <phoneticPr fontId="14" type="noConversion"/>
  </si>
  <si>
    <t xml:space="preserve">      应对气侯变化管理事务</t>
    <phoneticPr fontId="14" type="noConversion"/>
  </si>
  <si>
    <t xml:space="preserve">    外交管理事务</t>
    <phoneticPr fontId="14" type="noConversion"/>
  </si>
  <si>
    <t xml:space="preserve">      行政运行</t>
    <phoneticPr fontId="14" type="noConversion"/>
  </si>
  <si>
    <t xml:space="preserve">      一般行政管理事务</t>
    <phoneticPr fontId="14" type="noConversion"/>
  </si>
  <si>
    <t xml:space="preserve">      机关服务</t>
    <phoneticPr fontId="14" type="noConversion"/>
  </si>
  <si>
    <t xml:space="preserve">      专项业务</t>
    <phoneticPr fontId="14" type="noConversion"/>
  </si>
  <si>
    <t xml:space="preserve">      事业运行</t>
    <phoneticPr fontId="14" type="noConversion"/>
  </si>
  <si>
    <t xml:space="preserve">      其他外交管理事务支出</t>
    <phoneticPr fontId="14" type="noConversion"/>
  </si>
  <si>
    <t xml:space="preserve">    驻外机构</t>
    <phoneticPr fontId="14" type="noConversion"/>
  </si>
  <si>
    <t xml:space="preserve">      驻外使领馆（团、处）</t>
    <phoneticPr fontId="14" type="noConversion"/>
  </si>
  <si>
    <t xml:space="preserve">      其他驻外机构支出</t>
    <phoneticPr fontId="14" type="noConversion"/>
  </si>
  <si>
    <t xml:space="preserve">    对外援助</t>
    <phoneticPr fontId="14" type="noConversion"/>
  </si>
  <si>
    <t xml:space="preserve">      援外优惠贷款利息</t>
    <phoneticPr fontId="14" type="noConversion"/>
  </si>
  <si>
    <t xml:space="preserve">      对外援助</t>
    <phoneticPr fontId="14" type="noConversion"/>
  </si>
  <si>
    <t xml:space="preserve">    国际组织</t>
    <phoneticPr fontId="14" type="noConversion"/>
  </si>
  <si>
    <t xml:space="preserve">      国际组织会费</t>
    <phoneticPr fontId="14" type="noConversion"/>
  </si>
  <si>
    <t xml:space="preserve">      国际组织捐赠</t>
    <phoneticPr fontId="14" type="noConversion"/>
  </si>
  <si>
    <t xml:space="preserve">      维和摊款</t>
    <phoneticPr fontId="14" type="noConversion"/>
  </si>
  <si>
    <t xml:space="preserve">      国际组织股金及基金</t>
    <phoneticPr fontId="14" type="noConversion"/>
  </si>
  <si>
    <t xml:space="preserve">      其他国际组织支出</t>
    <phoneticPr fontId="14" type="noConversion"/>
  </si>
  <si>
    <t xml:space="preserve">      其他外交支出</t>
    <phoneticPr fontId="14" type="noConversion"/>
  </si>
  <si>
    <t xml:space="preserve">      在华国际会议</t>
    <phoneticPr fontId="14" type="noConversion"/>
  </si>
  <si>
    <t xml:space="preserve">      国际交流活动</t>
    <phoneticPr fontId="14" type="noConversion"/>
  </si>
  <si>
    <t xml:space="preserve">     其他在外合作与交流支出</t>
    <phoneticPr fontId="14" type="noConversion"/>
  </si>
  <si>
    <t xml:space="preserve">    对外宣传</t>
    <phoneticPr fontId="14" type="noConversion"/>
  </si>
  <si>
    <t xml:space="preserve">      对外宣传</t>
    <phoneticPr fontId="14" type="noConversion"/>
  </si>
  <si>
    <t xml:space="preserve">    边界勘界联检</t>
    <phoneticPr fontId="14" type="noConversion"/>
  </si>
  <si>
    <t xml:space="preserve">      边界勘界</t>
    <phoneticPr fontId="14" type="noConversion"/>
  </si>
  <si>
    <t xml:space="preserve">      边界联检</t>
    <phoneticPr fontId="14" type="noConversion"/>
  </si>
  <si>
    <t xml:space="preserve">      边界界桩维护</t>
    <phoneticPr fontId="14" type="noConversion"/>
  </si>
  <si>
    <t xml:space="preserve">      其他支出</t>
    <phoneticPr fontId="14" type="noConversion"/>
  </si>
  <si>
    <t xml:space="preserve">      其他国防支出</t>
    <phoneticPr fontId="14" type="noConversion"/>
  </si>
  <si>
    <t xml:space="preserve">    现役部队</t>
    <phoneticPr fontId="14" type="noConversion"/>
  </si>
  <si>
    <t xml:space="preserve">      现役部队</t>
    <phoneticPr fontId="14" type="noConversion"/>
  </si>
  <si>
    <t xml:space="preserve">    国防科研事业</t>
    <phoneticPr fontId="14" type="noConversion"/>
  </si>
  <si>
    <t xml:space="preserve">      国防科研事业</t>
    <phoneticPr fontId="14" type="noConversion"/>
  </si>
  <si>
    <t xml:space="preserve">    专项工程</t>
    <phoneticPr fontId="14" type="noConversion"/>
  </si>
  <si>
    <t xml:space="preserve">      专项工程</t>
    <phoneticPr fontId="14" type="noConversion"/>
  </si>
  <si>
    <t xml:space="preserve">      边海防</t>
    <phoneticPr fontId="14" type="noConversion"/>
  </si>
  <si>
    <t xml:space="preserve">      其他公共安全支出</t>
    <phoneticPr fontId="14" type="noConversion"/>
  </si>
  <si>
    <t xml:space="preserve">      其他消防</t>
    <phoneticPr fontId="14" type="noConversion"/>
  </si>
  <si>
    <t xml:space="preserve">      其他教育支出</t>
    <phoneticPr fontId="14" type="noConversion"/>
  </si>
  <si>
    <t xml:space="preserve">      残疾人生活和护理补贴</t>
    <phoneticPr fontId="14" type="noConversion"/>
  </si>
  <si>
    <t xml:space="preserve">    特困人员救助供养</t>
    <phoneticPr fontId="14" type="noConversion"/>
  </si>
  <si>
    <t xml:space="preserve">      城市特困人员救助供养支出</t>
    <phoneticPr fontId="14" type="noConversion"/>
  </si>
  <si>
    <t xml:space="preserve">      农村特困人员救助供养支出</t>
    <phoneticPr fontId="14" type="noConversion"/>
  </si>
  <si>
    <t xml:space="preserve">    财政对基本养老保险基金的补助</t>
    <phoneticPr fontId="14" type="noConversion"/>
  </si>
  <si>
    <t xml:space="preserve">    财政对其他社会保险基金的补助</t>
    <phoneticPr fontId="14" type="noConversion"/>
  </si>
  <si>
    <t xml:space="preserve">      其他财政对社会保险基金的补助</t>
    <phoneticPr fontId="14" type="noConversion"/>
  </si>
  <si>
    <t xml:space="preserve">      财政对其他基本养老保险基金的补助</t>
    <phoneticPr fontId="14" type="noConversion"/>
  </si>
  <si>
    <t xml:space="preserve">      财政对企业职工基本养老保险基金的补助</t>
    <phoneticPr fontId="14" type="noConversion"/>
  </si>
  <si>
    <t xml:space="preserve">    行政事业单位医疗</t>
    <phoneticPr fontId="14" type="noConversion"/>
  </si>
  <si>
    <t xml:space="preserve">      其他行政事业单位医疗</t>
    <phoneticPr fontId="14" type="noConversion"/>
  </si>
  <si>
    <t xml:space="preserve">    医疗救助</t>
    <phoneticPr fontId="14" type="noConversion"/>
  </si>
  <si>
    <t xml:space="preserve">      其他医疗救助支出</t>
    <phoneticPr fontId="14" type="noConversion"/>
  </si>
  <si>
    <t xml:space="preserve">    优抚对象医疗</t>
    <phoneticPr fontId="14" type="noConversion"/>
  </si>
  <si>
    <t xml:space="preserve">      其他优抚对象医疗支出</t>
    <phoneticPr fontId="14" type="noConversion"/>
  </si>
  <si>
    <t xml:space="preserve">    财政对基本医疗保险基金的补助</t>
    <phoneticPr fontId="14" type="noConversion"/>
  </si>
  <si>
    <t xml:space="preserve">      财政对职工基本医疗保险基金的补助</t>
    <phoneticPr fontId="14" type="noConversion"/>
  </si>
  <si>
    <t xml:space="preserve">      财政对城乡居民基本医疗保险基金的补助</t>
    <phoneticPr fontId="14" type="noConversion"/>
  </si>
  <si>
    <t xml:space="preserve">      财政对新型农村合作医疗保险基金的补助</t>
    <phoneticPr fontId="14" type="noConversion"/>
  </si>
  <si>
    <t xml:space="preserve">      财政对城镇居民基本医疗保险基金的补助</t>
    <phoneticPr fontId="14" type="noConversion"/>
  </si>
  <si>
    <t xml:space="preserve">      财政对其他基本医疗保险基金的补助</t>
    <phoneticPr fontId="14" type="noConversion"/>
  </si>
  <si>
    <t xml:space="preserve">      停伐补助</t>
    <phoneticPr fontId="14" type="noConversion"/>
  </si>
  <si>
    <t xml:space="preserve">      已垦草原退耕还草</t>
    <phoneticPr fontId="14" type="noConversion"/>
  </si>
  <si>
    <t xml:space="preserve">      能源节约利用</t>
    <phoneticPr fontId="14" type="noConversion"/>
  </si>
  <si>
    <t xml:space="preserve">      可再生能源</t>
    <phoneticPr fontId="14" type="noConversion"/>
  </si>
  <si>
    <t xml:space="preserve">      循环经济</t>
    <phoneticPr fontId="14" type="noConversion"/>
  </si>
  <si>
    <t xml:space="preserve">      其他节能环保支出</t>
    <phoneticPr fontId="14" type="noConversion"/>
  </si>
  <si>
    <t xml:space="preserve">        城乡社区规划与管理</t>
    <phoneticPr fontId="14" type="noConversion"/>
  </si>
  <si>
    <t xml:space="preserve">        城乡社区环境卫生</t>
    <phoneticPr fontId="14" type="noConversion"/>
  </si>
  <si>
    <t xml:space="preserve">        其他城乡社区支出</t>
    <phoneticPr fontId="14" type="noConversion"/>
  </si>
  <si>
    <t xml:space="preserve">        建设市场管理与监督</t>
    <phoneticPr fontId="14" type="noConversion"/>
  </si>
  <si>
    <t xml:space="preserve">        江河湖库水系综合整治</t>
    <phoneticPr fontId="14" type="noConversion"/>
  </si>
  <si>
    <t xml:space="preserve">        产业化发展</t>
    <phoneticPr fontId="14" type="noConversion"/>
  </si>
  <si>
    <t xml:space="preserve">        创新示范</t>
    <phoneticPr fontId="14" type="noConversion"/>
  </si>
  <si>
    <t xml:space="preserve">        创业担保贷款贴息</t>
    <phoneticPr fontId="14" type="noConversion"/>
  </si>
  <si>
    <t xml:space="preserve">        补充创业担保贷款基金</t>
    <phoneticPr fontId="14" type="noConversion"/>
  </si>
  <si>
    <t xml:space="preserve">        公路建设</t>
    <phoneticPr fontId="14" type="noConversion"/>
  </si>
  <si>
    <t xml:space="preserve">        交通运输信息化建设</t>
    <phoneticPr fontId="14" type="noConversion"/>
  </si>
  <si>
    <t xml:space="preserve">        国务院安委会专项</t>
    <phoneticPr fontId="14" type="noConversion"/>
  </si>
  <si>
    <t xml:space="preserve">        中央企业专项管理</t>
    <phoneticPr fontId="14" type="noConversion"/>
  </si>
  <si>
    <t xml:space="preserve">        其他金融支出</t>
    <phoneticPr fontId="14" type="noConversion"/>
  </si>
  <si>
    <t xml:space="preserve">      金融部门监管支出</t>
    <phoneticPr fontId="14" type="noConversion"/>
  </si>
  <si>
    <t xml:space="preserve">      金融调控支出</t>
    <phoneticPr fontId="14" type="noConversion"/>
  </si>
  <si>
    <t xml:space="preserve">        中央银行亏损补贴</t>
    <phoneticPr fontId="14" type="noConversion"/>
  </si>
  <si>
    <t xml:space="preserve">        其他金融调控支出</t>
    <phoneticPr fontId="14" type="noConversion"/>
  </si>
  <si>
    <t xml:space="preserve">        货币发行</t>
    <phoneticPr fontId="14" type="noConversion"/>
  </si>
  <si>
    <t xml:space="preserve">        金融服务</t>
    <phoneticPr fontId="14" type="noConversion"/>
  </si>
  <si>
    <t xml:space="preserve">        反假币</t>
    <phoneticPr fontId="14" type="noConversion"/>
  </si>
  <si>
    <t xml:space="preserve">        重点金融机构监管</t>
    <phoneticPr fontId="14" type="noConversion"/>
  </si>
  <si>
    <t xml:space="preserve">        金融稽查与案件处理</t>
    <phoneticPr fontId="14" type="noConversion"/>
  </si>
  <si>
    <t xml:space="preserve">        金融行业电子化建设</t>
    <phoneticPr fontId="14" type="noConversion"/>
  </si>
  <si>
    <t xml:space="preserve">        从业人员资格考试</t>
    <phoneticPr fontId="14" type="noConversion"/>
  </si>
  <si>
    <t xml:space="preserve">        反洗钱</t>
    <phoneticPr fontId="14" type="noConversion"/>
  </si>
  <si>
    <t xml:space="preserve">        金融部门其他监管支出</t>
    <phoneticPr fontId="14" type="noConversion"/>
  </si>
  <si>
    <t xml:space="preserve">        政策性银行亏损补贴</t>
    <phoneticPr fontId="14" type="noConversion"/>
  </si>
  <si>
    <t xml:space="preserve">        地质及矿产资源与环境保护调查</t>
    <phoneticPr fontId="14" type="noConversion"/>
  </si>
  <si>
    <t xml:space="preserve">        其他国土海洋气象等支出</t>
    <phoneticPr fontId="14" type="noConversion"/>
  </si>
  <si>
    <t xml:space="preserve">        储备粮油补贴</t>
    <phoneticPr fontId="14" type="noConversion"/>
  </si>
  <si>
    <t xml:space="preserve">          其他支出</t>
    <phoneticPr fontId="14" type="noConversion"/>
  </si>
  <si>
    <t>一、城乡社区支出</t>
    <phoneticPr fontId="14" type="noConversion"/>
  </si>
  <si>
    <t xml:space="preserve">    国有土地使用权出让收入及对应专项债务收入安排的支出</t>
    <phoneticPr fontId="14" type="noConversion"/>
  </si>
  <si>
    <t xml:space="preserve">      征地和拆迁补偿支出</t>
    <phoneticPr fontId="14" type="noConversion"/>
  </si>
  <si>
    <t xml:space="preserve">      土地开发支出</t>
    <phoneticPr fontId="14" type="noConversion"/>
  </si>
  <si>
    <t xml:space="preserve">      城市建设支出</t>
    <phoneticPr fontId="14" type="noConversion"/>
  </si>
  <si>
    <t xml:space="preserve">      农村基础设施建设支出</t>
    <phoneticPr fontId="14" type="noConversion"/>
  </si>
  <si>
    <t xml:space="preserve">      土地出让业务支出</t>
    <phoneticPr fontId="14" type="noConversion"/>
  </si>
  <si>
    <t xml:space="preserve">      保障性住房支出</t>
    <phoneticPr fontId="14" type="noConversion"/>
  </si>
  <si>
    <t xml:space="preserve">      其他国有土地使用权出让收入安排的支出</t>
    <phoneticPr fontId="14" type="noConversion"/>
  </si>
  <si>
    <t xml:space="preserve">    城市基础设施配套费及对应专项债务收入安排的支出</t>
    <phoneticPr fontId="14" type="noConversion"/>
  </si>
  <si>
    <t xml:space="preserve">      城市公共设施</t>
    <phoneticPr fontId="14" type="noConversion"/>
  </si>
  <si>
    <t xml:space="preserve">    污水处理费及对应专项债务收入安排的支出</t>
    <phoneticPr fontId="14" type="noConversion"/>
  </si>
  <si>
    <t xml:space="preserve">    农业土地开发资金及对应专项债务收入安排的支出</t>
    <phoneticPr fontId="14" type="noConversion"/>
  </si>
  <si>
    <t xml:space="preserve">      污水处理设施建设和运营</t>
    <phoneticPr fontId="14" type="noConversion"/>
  </si>
  <si>
    <t xml:space="preserve">      代征手续费</t>
    <phoneticPr fontId="14" type="noConversion"/>
  </si>
  <si>
    <t xml:space="preserve">        年初预留</t>
    <phoneticPr fontId="14" type="noConversion"/>
  </si>
  <si>
    <t xml:space="preserve">        其他支出</t>
    <phoneticPr fontId="14" type="noConversion"/>
  </si>
  <si>
    <t xml:space="preserve">      地方政府一般债务付息支出</t>
    <phoneticPr fontId="14" type="noConversion"/>
  </si>
  <si>
    <t xml:space="preserve">        地方政府一般债券付息支出</t>
    <phoneticPr fontId="14" type="noConversion"/>
  </si>
  <si>
    <t xml:space="preserve">    补充全国社会保障基金</t>
    <phoneticPr fontId="14" type="noConversion"/>
  </si>
  <si>
    <t xml:space="preserve">      用一般公共预算补充基金</t>
    <phoneticPr fontId="14" type="noConversion"/>
  </si>
  <si>
    <t xml:space="preserve">      其他农林水支出</t>
    <phoneticPr fontId="14" type="noConversion"/>
  </si>
  <si>
    <t xml:space="preserve">        其他农林水支出</t>
    <phoneticPr fontId="14" type="noConversion"/>
  </si>
  <si>
    <t>表3：</t>
    <phoneticPr fontId="14" type="noConversion"/>
  </si>
  <si>
    <t>2018年一般公共预算基本支出预算表</t>
    <phoneticPr fontId="14" type="noConversion"/>
  </si>
  <si>
    <t>2018年预算数</t>
    <phoneticPr fontId="14" type="noConversion"/>
  </si>
  <si>
    <t xml:space="preserve">      机关事业单位基本养老保险缴费</t>
    <phoneticPr fontId="14" type="noConversion"/>
  </si>
  <si>
    <t xml:space="preserve">      职业年金缴费</t>
    <phoneticPr fontId="14" type="noConversion"/>
  </si>
  <si>
    <t xml:space="preserve">      职工基本医疗保险缴费</t>
    <phoneticPr fontId="14" type="noConversion"/>
  </si>
  <si>
    <t xml:space="preserve">      公务员医疗补助缴费</t>
    <phoneticPr fontId="14" type="noConversion"/>
  </si>
  <si>
    <t xml:space="preserve">      其他社会保障缴费</t>
    <phoneticPr fontId="14" type="noConversion"/>
  </si>
  <si>
    <t xml:space="preserve">      住房公积金</t>
    <phoneticPr fontId="14" type="noConversion"/>
  </si>
  <si>
    <t xml:space="preserve">      医疗费</t>
    <phoneticPr fontId="14" type="noConversion"/>
  </si>
  <si>
    <r>
      <rPr>
        <sz val="12"/>
        <color indexed="8"/>
        <rFont val="宋体"/>
        <family val="3"/>
        <charset val="134"/>
      </rPr>
      <t xml:space="preserve">      </t>
    </r>
    <r>
      <rPr>
        <sz val="12"/>
        <color indexed="8"/>
        <rFont val="宋体"/>
        <family val="3"/>
        <charset val="134"/>
      </rPr>
      <t>其他工资福利支出</t>
    </r>
    <phoneticPr fontId="14" type="noConversion"/>
  </si>
  <si>
    <t>      医疗费补助</t>
    <phoneticPr fontId="14" type="noConversion"/>
  </si>
  <si>
    <t>      个人农业生产补贴</t>
    <phoneticPr fontId="14" type="noConversion"/>
  </si>
  <si>
    <t>县级基本支出合计</t>
    <phoneticPr fontId="14" type="noConversion"/>
  </si>
</sst>
</file>

<file path=xl/styles.xml><?xml version="1.0" encoding="utf-8"?>
<styleSheet xmlns="http://schemas.openxmlformats.org/spreadsheetml/2006/main">
  <numFmts count="6">
    <numFmt numFmtId="176" formatCode="_ * #,##0_ ;_ * \-#,##0_ ;_ * &quot;-&quot;_ ;_ @_ "/>
    <numFmt numFmtId="177" formatCode="_ * #,##0.00_ ;_ * \-#,##0.00_ ;_ * &quot;-&quot;??_ ;_ @_ "/>
    <numFmt numFmtId="178" formatCode="#,##0;\-#,##0;&quot;-&quot;"/>
    <numFmt numFmtId="179" formatCode="0_ "/>
    <numFmt numFmtId="180" formatCode="0_);[Red]\(0\)"/>
    <numFmt numFmtId="181" formatCode="0.0_ "/>
  </numFmts>
  <fonts count="36">
    <font>
      <sz val="12"/>
      <name val="宋体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name val="Helv"/>
      <family val="2"/>
    </font>
    <font>
      <sz val="10"/>
      <color indexed="8"/>
      <name val="Arial"/>
      <family val="2"/>
    </font>
    <font>
      <sz val="10"/>
      <name val="Geneva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name val="黑体"/>
      <family val="3"/>
      <charset val="134"/>
    </font>
    <font>
      <sz val="11"/>
      <color theme="1"/>
      <name val="宋体"/>
      <family val="3"/>
      <charset val="134"/>
    </font>
    <font>
      <sz val="18"/>
      <color theme="1"/>
      <name val="黑体"/>
      <family val="3"/>
      <charset val="134"/>
    </font>
    <font>
      <sz val="16"/>
      <name val="黑体"/>
      <family val="3"/>
      <charset val="134"/>
    </font>
    <font>
      <sz val="18"/>
      <name val="黑体"/>
      <family val="3"/>
      <charset val="134"/>
    </font>
    <font>
      <sz val="20"/>
      <name val="黑体"/>
      <family val="3"/>
      <charset val="134"/>
    </font>
    <font>
      <sz val="12"/>
      <name val="Times New Roman"/>
      <family val="1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7">
    <xf numFmtId="0" fontId="0" fillId="0" borderId="0"/>
    <xf numFmtId="0" fontId="15" fillId="0" borderId="0"/>
    <xf numFmtId="0" fontId="17" fillId="0" borderId="0"/>
    <xf numFmtId="178" fontId="16" fillId="0" borderId="0" applyFill="0" applyBorder="0" applyAlignment="0"/>
    <xf numFmtId="0" fontId="18" fillId="0" borderId="0" applyNumberFormat="0" applyFill="0" applyBorder="0" applyAlignment="0" applyProtection="0"/>
    <xf numFmtId="0" fontId="19" fillId="0" borderId="0"/>
    <xf numFmtId="0" fontId="13" fillId="0" borderId="0" applyNumberForma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/>
    <xf numFmtId="0" fontId="1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177" fontId="9" fillId="0" borderId="0" applyFont="0" applyFill="0" applyBorder="0" applyAlignment="0" applyProtection="0"/>
    <xf numFmtId="0" fontId="15" fillId="0" borderId="0"/>
    <xf numFmtId="0" fontId="33" fillId="0" borderId="0"/>
    <xf numFmtId="0" fontId="34" fillId="0" borderId="0">
      <alignment vertical="center"/>
    </xf>
  </cellStyleXfs>
  <cellXfs count="149">
    <xf numFmtId="0" fontId="0" fillId="0" borderId="0" xfId="0"/>
    <xf numFmtId="0" fontId="21" fillId="0" borderId="0" xfId="37" applyFont="1" applyFill="1" applyBorder="1" applyAlignment="1">
      <alignment vertical="center"/>
    </xf>
    <xf numFmtId="0" fontId="9" fillId="0" borderId="0" xfId="37"/>
    <xf numFmtId="0" fontId="1" fillId="0" borderId="0" xfId="37" applyFont="1" applyAlignment="1">
      <alignment vertical="center"/>
    </xf>
    <xf numFmtId="0" fontId="21" fillId="0" borderId="0" xfId="37" applyFont="1" applyFill="1" applyBorder="1" applyAlignment="1">
      <alignment horizontal="right" vertical="center"/>
    </xf>
    <xf numFmtId="0" fontId="22" fillId="5" borderId="1" xfId="37" applyFont="1" applyFill="1" applyBorder="1" applyAlignment="1">
      <alignment horizontal="center" vertical="center" wrapText="1"/>
    </xf>
    <xf numFmtId="0" fontId="22" fillId="5" borderId="1" xfId="37" applyFont="1" applyFill="1" applyBorder="1" applyAlignment="1">
      <alignment horizontal="left" vertical="center"/>
    </xf>
    <xf numFmtId="0" fontId="23" fillId="5" borderId="1" xfId="37" applyFont="1" applyFill="1" applyBorder="1" applyAlignment="1">
      <alignment horizontal="left" vertical="center"/>
    </xf>
    <xf numFmtId="0" fontId="9" fillId="0" borderId="0" xfId="42"/>
    <xf numFmtId="0" fontId="9" fillId="0" borderId="0" xfId="43">
      <alignment vertical="center"/>
    </xf>
    <xf numFmtId="0" fontId="0" fillId="0" borderId="0" xfId="43" applyFont="1">
      <alignment vertical="center"/>
    </xf>
    <xf numFmtId="0" fontId="3" fillId="0" borderId="0" xfId="43" applyFont="1" applyAlignment="1">
      <alignment horizontal="right" vertical="center"/>
    </xf>
    <xf numFmtId="0" fontId="4" fillId="0" borderId="1" xfId="43" applyFont="1" applyBorder="1" applyAlignment="1">
      <alignment horizontal="center" vertical="center"/>
    </xf>
    <xf numFmtId="0" fontId="0" fillId="0" borderId="1" xfId="43" applyFont="1" applyBorder="1" applyAlignment="1">
      <alignment horizontal="left" vertical="center"/>
    </xf>
    <xf numFmtId="0" fontId="0" fillId="0" borderId="1" xfId="43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79" fontId="4" fillId="0" borderId="0" xfId="44" applyNumberFormat="1" applyFont="1">
      <alignment vertical="center"/>
    </xf>
    <xf numFmtId="179" fontId="9" fillId="0" borderId="0" xfId="44" applyNumberFormat="1">
      <alignment vertical="center"/>
    </xf>
    <xf numFmtId="0" fontId="9" fillId="0" borderId="0" xfId="44">
      <alignment vertical="center"/>
    </xf>
    <xf numFmtId="0" fontId="9" fillId="0" borderId="0" xfId="44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 shrinkToFit="1"/>
    </xf>
    <xf numFmtId="0" fontId="0" fillId="0" borderId="2" xfId="44" applyFont="1" applyBorder="1" applyAlignment="1">
      <alignment horizontal="right" vertical="center"/>
    </xf>
    <xf numFmtId="0" fontId="6" fillId="2" borderId="3" xfId="41" applyNumberFormat="1" applyFont="1" applyFill="1" applyBorder="1" applyAlignment="1" applyProtection="1">
      <alignment horizontal="center" vertical="center"/>
    </xf>
    <xf numFmtId="0" fontId="6" fillId="2" borderId="4" xfId="41" applyNumberFormat="1" applyFont="1" applyFill="1" applyBorder="1" applyAlignment="1" applyProtection="1">
      <alignment horizontal="center" vertical="center" wrapText="1"/>
    </xf>
    <xf numFmtId="0" fontId="6" fillId="2" borderId="5" xfId="41" applyNumberFormat="1" applyFont="1" applyFill="1" applyBorder="1" applyAlignment="1" applyProtection="1">
      <alignment horizontal="center" vertical="center" wrapText="1"/>
    </xf>
    <xf numFmtId="0" fontId="6" fillId="2" borderId="1" xfId="41" applyNumberFormat="1" applyFont="1" applyFill="1" applyBorder="1" applyAlignment="1" applyProtection="1">
      <alignment horizontal="center" vertical="center" wrapText="1"/>
    </xf>
    <xf numFmtId="0" fontId="6" fillId="2" borderId="3" xfId="41" applyNumberFormat="1" applyFont="1" applyFill="1" applyBorder="1" applyAlignment="1" applyProtection="1">
      <alignment horizontal="center" vertical="center" wrapText="1"/>
    </xf>
    <xf numFmtId="0" fontId="6" fillId="0" borderId="6" xfId="41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4" fillId="0" borderId="6" xfId="41" applyNumberFormat="1" applyFont="1" applyFill="1" applyBorder="1" applyAlignment="1" applyProtection="1">
      <alignment horizontal="left" vertical="center"/>
    </xf>
    <xf numFmtId="0" fontId="6" fillId="0" borderId="8" xfId="0" applyNumberFormat="1" applyFont="1" applyFill="1" applyBorder="1" applyAlignment="1" applyProtection="1">
      <alignment horizontal="center" vertical="center"/>
    </xf>
    <xf numFmtId="0" fontId="0" fillId="0" borderId="3" xfId="41" applyNumberFormat="1" applyFont="1" applyFill="1" applyBorder="1" applyAlignment="1" applyProtection="1">
      <alignment horizontal="left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0" fillId="0" borderId="3" xfId="41" applyNumberFormat="1" applyFont="1" applyFill="1" applyBorder="1" applyAlignment="1" applyProtection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4" fillId="0" borderId="3" xfId="41" applyNumberFormat="1" applyFont="1" applyFill="1" applyBorder="1" applyAlignment="1" applyProtection="1">
      <alignment horizontal="left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left" vertical="center" wrapText="1"/>
    </xf>
    <xf numFmtId="179" fontId="1" fillId="0" borderId="0" xfId="0" applyNumberFormat="1" applyFont="1" applyAlignment="1">
      <alignment horizontal="center" vertical="center" wrapText="1"/>
    </xf>
    <xf numFmtId="0" fontId="9" fillId="0" borderId="0" xfId="44" applyAlignment="1">
      <alignment vertical="center" wrapText="1"/>
    </xf>
    <xf numFmtId="0" fontId="4" fillId="0" borderId="0" xfId="42" applyFont="1" applyAlignment="1">
      <alignment horizontal="center" vertical="center" wrapText="1"/>
    </xf>
    <xf numFmtId="0" fontId="9" fillId="0" borderId="0" xfId="42" applyFill="1" applyAlignment="1">
      <alignment horizontal="center" vertical="center" wrapText="1"/>
    </xf>
    <xf numFmtId="0" fontId="9" fillId="0" borderId="0" xfId="42" applyAlignment="1">
      <alignment horizontal="center" vertical="center" wrapText="1"/>
    </xf>
    <xf numFmtId="0" fontId="0" fillId="0" borderId="0" xfId="42" applyFont="1"/>
    <xf numFmtId="0" fontId="3" fillId="0" borderId="2" xfId="42" applyFont="1" applyBorder="1" applyAlignment="1"/>
    <xf numFmtId="0" fontId="4" fillId="0" borderId="1" xfId="42" applyFont="1" applyBorder="1" applyAlignment="1">
      <alignment horizontal="center" vertical="center" wrapText="1"/>
    </xf>
    <xf numFmtId="0" fontId="0" fillId="0" borderId="1" xfId="42" applyFont="1" applyFill="1" applyBorder="1" applyAlignment="1">
      <alignment horizontal="left" vertical="center" wrapText="1"/>
    </xf>
    <xf numFmtId="180" fontId="0" fillId="0" borderId="1" xfId="42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180" fontId="0" fillId="0" borderId="14" xfId="42" applyNumberFormat="1" applyFont="1" applyBorder="1" applyAlignment="1">
      <alignment horizontal="center" vertical="center" wrapText="1"/>
    </xf>
    <xf numFmtId="180" fontId="4" fillId="0" borderId="1" xfId="42" applyNumberFormat="1" applyFont="1" applyBorder="1" applyAlignment="1">
      <alignment horizontal="center" vertical="center" wrapText="1"/>
    </xf>
    <xf numFmtId="0" fontId="0" fillId="0" borderId="0" xfId="42" applyFont="1" applyBorder="1"/>
    <xf numFmtId="180" fontId="0" fillId="0" borderId="0" xfId="42" applyNumberFormat="1" applyFont="1" applyBorder="1"/>
    <xf numFmtId="0" fontId="9" fillId="0" borderId="0" xfId="42" applyBorder="1"/>
    <xf numFmtId="180" fontId="0" fillId="0" borderId="0" xfId="42" applyNumberFormat="1" applyFont="1" applyBorder="1" applyAlignment="1"/>
    <xf numFmtId="180" fontId="0" fillId="0" borderId="0" xfId="42" applyNumberFormat="1" applyFont="1"/>
    <xf numFmtId="0" fontId="4" fillId="0" borderId="0" xfId="40" applyFont="1" applyFill="1" applyAlignment="1">
      <alignment vertical="center"/>
    </xf>
    <xf numFmtId="0" fontId="0" fillId="0" borderId="0" xfId="40" applyFont="1" applyFill="1" applyAlignment="1">
      <alignment vertical="center"/>
    </xf>
    <xf numFmtId="179" fontId="0" fillId="0" borderId="0" xfId="40" applyNumberFormat="1" applyFont="1" applyFill="1" applyAlignment="1">
      <alignment vertical="center"/>
    </xf>
    <xf numFmtId="0" fontId="24" fillId="0" borderId="0" xfId="40" applyFont="1" applyFill="1" applyAlignment="1">
      <alignment vertical="center"/>
    </xf>
    <xf numFmtId="0" fontId="0" fillId="0" borderId="0" xfId="40" applyFont="1" applyFill="1" applyAlignment="1">
      <alignment horizontal="right" vertical="center"/>
    </xf>
    <xf numFmtId="0" fontId="4" fillId="0" borderId="1" xfId="40" applyFont="1" applyFill="1" applyBorder="1" applyAlignment="1">
      <alignment horizontal="center" vertical="center"/>
    </xf>
    <xf numFmtId="179" fontId="4" fillId="0" borderId="1" xfId="40" applyNumberFormat="1" applyFont="1" applyFill="1" applyBorder="1" applyAlignment="1">
      <alignment horizontal="center" vertical="center"/>
    </xf>
    <xf numFmtId="0" fontId="3" fillId="0" borderId="1" xfId="40" applyFont="1" applyFill="1" applyBorder="1" applyAlignment="1">
      <alignment vertical="center"/>
    </xf>
    <xf numFmtId="179" fontId="3" fillId="0" borderId="1" xfId="40" applyNumberFormat="1" applyFont="1" applyFill="1" applyBorder="1" applyAlignment="1">
      <alignment vertical="center"/>
    </xf>
    <xf numFmtId="179" fontId="3" fillId="0" borderId="1" xfId="40" applyNumberFormat="1" applyFont="1" applyFill="1" applyBorder="1" applyAlignment="1" applyProtection="1">
      <alignment horizontal="left" vertical="center"/>
      <protection locked="0"/>
    </xf>
    <xf numFmtId="181" fontId="3" fillId="0" borderId="1" xfId="40" applyNumberFormat="1" applyFont="1" applyFill="1" applyBorder="1" applyAlignment="1" applyProtection="1">
      <alignment horizontal="left" vertical="center"/>
      <protection locked="0"/>
    </xf>
    <xf numFmtId="0" fontId="3" fillId="0" borderId="1" xfId="40" applyFont="1" applyBorder="1" applyAlignment="1">
      <alignment vertical="center"/>
    </xf>
    <xf numFmtId="179" fontId="7" fillId="0" borderId="1" xfId="40" applyNumberFormat="1" applyFont="1" applyFill="1" applyBorder="1" applyAlignment="1">
      <alignment vertical="center"/>
    </xf>
    <xf numFmtId="179" fontId="3" fillId="0" borderId="1" xfId="40" applyNumberFormat="1" applyFont="1" applyFill="1" applyBorder="1" applyAlignment="1" applyProtection="1">
      <alignment vertical="center"/>
      <protection locked="0"/>
    </xf>
    <xf numFmtId="0" fontId="7" fillId="0" borderId="1" xfId="40" applyFont="1" applyFill="1" applyBorder="1" applyAlignment="1">
      <alignment horizontal="distributed" vertical="center"/>
    </xf>
    <xf numFmtId="179" fontId="25" fillId="0" borderId="1" xfId="40" applyNumberFormat="1" applyFont="1" applyFill="1" applyBorder="1" applyAlignment="1">
      <alignment horizontal="center" vertical="center" wrapText="1"/>
    </xf>
    <xf numFmtId="0" fontId="9" fillId="0" borderId="0" xfId="37" applyFont="1" applyFill="1" applyAlignment="1">
      <alignment vertical="center"/>
    </xf>
    <xf numFmtId="0" fontId="8" fillId="0" borderId="0" xfId="37" applyFont="1" applyFill="1" applyAlignment="1">
      <alignment vertical="center"/>
    </xf>
    <xf numFmtId="0" fontId="9" fillId="0" borderId="0" xfId="37" applyFont="1" applyFill="1" applyBorder="1" applyAlignment="1">
      <alignment horizontal="right" vertical="center"/>
    </xf>
    <xf numFmtId="0" fontId="4" fillId="0" borderId="1" xfId="37" applyFont="1" applyFill="1" applyBorder="1" applyAlignment="1">
      <alignment horizontal="distributed" vertical="center"/>
    </xf>
    <xf numFmtId="0" fontId="4" fillId="0" borderId="1" xfId="37" applyFont="1" applyFill="1" applyBorder="1" applyAlignment="1">
      <alignment horizontal="center" vertical="center"/>
    </xf>
    <xf numFmtId="0" fontId="7" fillId="0" borderId="1" xfId="37" applyFont="1" applyFill="1" applyBorder="1" applyAlignment="1">
      <alignment horizontal="left" vertical="center"/>
    </xf>
    <xf numFmtId="0" fontId="3" fillId="0" borderId="1" xfId="37" applyFont="1" applyFill="1" applyBorder="1" applyAlignment="1">
      <alignment vertical="center"/>
    </xf>
    <xf numFmtId="1" fontId="7" fillId="0" borderId="1" xfId="37" applyNumberFormat="1" applyFont="1" applyFill="1" applyBorder="1" applyAlignment="1" applyProtection="1">
      <alignment vertical="center"/>
      <protection locked="0"/>
    </xf>
    <xf numFmtId="1" fontId="3" fillId="0" borderId="1" xfId="37" applyNumberFormat="1" applyFont="1" applyFill="1" applyBorder="1" applyAlignment="1" applyProtection="1">
      <alignment horizontal="left" vertical="center"/>
      <protection locked="0"/>
    </xf>
    <xf numFmtId="1" fontId="3" fillId="0" borderId="1" xfId="37" applyNumberFormat="1" applyFont="1" applyFill="1" applyBorder="1" applyAlignment="1" applyProtection="1">
      <alignment vertical="center"/>
      <protection locked="0"/>
    </xf>
    <xf numFmtId="0" fontId="3" fillId="0" borderId="1" xfId="37" applyNumberFormat="1" applyFont="1" applyFill="1" applyBorder="1" applyAlignment="1" applyProtection="1">
      <alignment vertical="center"/>
      <protection locked="0"/>
    </xf>
    <xf numFmtId="3" fontId="3" fillId="0" borderId="1" xfId="37" applyNumberFormat="1" applyFont="1" applyFill="1" applyBorder="1" applyAlignment="1" applyProtection="1">
      <alignment vertical="center"/>
    </xf>
    <xf numFmtId="0" fontId="3" fillId="0" borderId="1" xfId="37" applyFont="1" applyBorder="1" applyAlignment="1">
      <alignment vertical="center"/>
    </xf>
    <xf numFmtId="0" fontId="7" fillId="0" borderId="1" xfId="37" applyFont="1" applyFill="1" applyBorder="1" applyAlignment="1">
      <alignment horizontal="distributed" vertical="center"/>
    </xf>
    <xf numFmtId="179" fontId="26" fillId="0" borderId="1" xfId="40" applyNumberFormat="1" applyFont="1" applyFill="1" applyBorder="1" applyAlignment="1">
      <alignment vertical="center"/>
    </xf>
    <xf numFmtId="0" fontId="9" fillId="0" borderId="0" xfId="37" applyFont="1" applyFill="1" applyAlignment="1">
      <alignment horizontal="center" vertical="center"/>
    </xf>
    <xf numFmtId="179" fontId="9" fillId="0" borderId="0" xfId="37" applyNumberFormat="1" applyFont="1" applyFill="1" applyAlignment="1">
      <alignment horizontal="center" vertical="center"/>
    </xf>
    <xf numFmtId="179" fontId="4" fillId="0" borderId="1" xfId="37" applyNumberFormat="1" applyFont="1" applyFill="1" applyBorder="1" applyAlignment="1">
      <alignment horizontal="center" vertical="center"/>
    </xf>
    <xf numFmtId="179" fontId="3" fillId="0" borderId="1" xfId="37" applyNumberFormat="1" applyFont="1" applyFill="1" applyBorder="1" applyAlignment="1">
      <alignment horizontal="center" vertical="center"/>
    </xf>
    <xf numFmtId="179" fontId="9" fillId="0" borderId="1" xfId="37" applyNumberFormat="1" applyBorder="1" applyAlignment="1">
      <alignment horizontal="center" vertical="center"/>
    </xf>
    <xf numFmtId="0" fontId="27" fillId="0" borderId="0" xfId="40" applyFont="1" applyFill="1" applyAlignment="1">
      <alignment vertical="center"/>
    </xf>
    <xf numFmtId="179" fontId="3" fillId="0" borderId="1" xfId="40" applyNumberFormat="1" applyFont="1" applyFill="1" applyBorder="1" applyAlignment="1" applyProtection="1">
      <alignment horizontal="right" vertical="center"/>
    </xf>
    <xf numFmtId="179" fontId="3" fillId="6" borderId="1" xfId="40" applyNumberFormat="1" applyFont="1" applyFill="1" applyBorder="1" applyAlignment="1">
      <alignment vertical="center"/>
    </xf>
    <xf numFmtId="179" fontId="28" fillId="0" borderId="1" xfId="40" applyNumberFormat="1" applyFont="1" applyFill="1" applyBorder="1" applyAlignment="1">
      <alignment vertical="center"/>
    </xf>
    <xf numFmtId="0" fontId="7" fillId="0" borderId="1" xfId="40" applyFont="1" applyFill="1" applyBorder="1" applyAlignment="1">
      <alignment vertical="center"/>
    </xf>
    <xf numFmtId="179" fontId="0" fillId="0" borderId="1" xfId="40" applyNumberFormat="1" applyFont="1" applyFill="1" applyBorder="1" applyAlignment="1">
      <alignment vertical="center"/>
    </xf>
    <xf numFmtId="0" fontId="9" fillId="0" borderId="1" xfId="42" applyFont="1" applyBorder="1" applyAlignment="1">
      <alignment horizontal="left" vertical="center" wrapText="1"/>
    </xf>
    <xf numFmtId="180" fontId="9" fillId="0" borderId="1" xfId="42" applyNumberFormat="1" applyFont="1" applyBorder="1" applyAlignment="1">
      <alignment horizontal="center" vertical="center" wrapText="1"/>
    </xf>
    <xf numFmtId="0" fontId="9" fillId="0" borderId="1" xfId="43" applyFont="1" applyBorder="1" applyAlignment="1">
      <alignment horizontal="left" vertical="center"/>
    </xf>
    <xf numFmtId="0" fontId="9" fillId="0" borderId="1" xfId="43" applyFont="1" applyFill="1" applyBorder="1" applyAlignment="1">
      <alignment horizontal="left" vertical="center"/>
    </xf>
    <xf numFmtId="0" fontId="9" fillId="0" borderId="1" xfId="75" applyFont="1" applyBorder="1" applyAlignment="1">
      <alignment vertical="center"/>
    </xf>
    <xf numFmtId="0" fontId="4" fillId="0" borderId="1" xfId="75" applyFont="1" applyBorder="1" applyAlignment="1">
      <alignment vertical="center"/>
    </xf>
    <xf numFmtId="0" fontId="1" fillId="0" borderId="0" xfId="42" applyFont="1" applyAlignment="1">
      <alignment vertical="center"/>
    </xf>
    <xf numFmtId="0" fontId="9" fillId="0" borderId="0" xfId="42" applyFont="1" applyAlignment="1">
      <alignment vertical="center"/>
    </xf>
    <xf numFmtId="179" fontId="9" fillId="0" borderId="0" xfId="37" applyNumberFormat="1" applyFont="1" applyFill="1" applyAlignment="1">
      <alignment horizontal="right" vertical="center"/>
    </xf>
    <xf numFmtId="0" fontId="3" fillId="0" borderId="2" xfId="42" applyFont="1" applyBorder="1" applyAlignment="1">
      <alignment horizontal="right" vertical="center"/>
    </xf>
    <xf numFmtId="0" fontId="9" fillId="0" borderId="1" xfId="42" applyFont="1" applyBorder="1" applyAlignment="1">
      <alignment vertical="center" wrapText="1"/>
    </xf>
    <xf numFmtId="0" fontId="4" fillId="0" borderId="1" xfId="42" applyFont="1" applyBorder="1" applyAlignment="1">
      <alignment vertical="center" wrapText="1"/>
    </xf>
    <xf numFmtId="0" fontId="4" fillId="0" borderId="1" xfId="42" applyFont="1" applyFill="1" applyBorder="1" applyAlignment="1">
      <alignment vertical="center" wrapText="1"/>
    </xf>
    <xf numFmtId="180" fontId="4" fillId="0" borderId="1" xfId="42" applyNumberFormat="1" applyFont="1" applyBorder="1" applyAlignment="1">
      <alignment vertical="center" wrapText="1"/>
    </xf>
    <xf numFmtId="180" fontId="9" fillId="0" borderId="1" xfId="42" applyNumberFormat="1" applyFont="1" applyBorder="1" applyAlignment="1">
      <alignment vertical="center" wrapText="1"/>
    </xf>
    <xf numFmtId="180" fontId="4" fillId="0" borderId="1" xfId="42" applyNumberFormat="1" applyFont="1" applyFill="1" applyBorder="1" applyAlignment="1">
      <alignment vertical="center" wrapText="1"/>
    </xf>
    <xf numFmtId="0" fontId="33" fillId="0" borderId="0" xfId="76" applyFont="1" applyFill="1">
      <alignment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0" fillId="6" borderId="11" xfId="0" applyNumberFormat="1" applyFont="1" applyFill="1" applyBorder="1" applyAlignment="1" applyProtection="1">
      <alignment horizontal="center" vertical="center"/>
    </xf>
    <xf numFmtId="0" fontId="2" fillId="5" borderId="1" xfId="37" applyFont="1" applyFill="1" applyBorder="1" applyAlignment="1">
      <alignment horizontal="left" vertical="center"/>
    </xf>
    <xf numFmtId="38" fontId="9" fillId="0" borderId="1" xfId="37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 wrapText="1"/>
    </xf>
    <xf numFmtId="0" fontId="9" fillId="0" borderId="0" xfId="37" applyFill="1"/>
    <xf numFmtId="0" fontId="2" fillId="0" borderId="1" xfId="37" applyFont="1" applyFill="1" applyBorder="1" applyAlignment="1">
      <alignment horizontal="center" vertical="center" wrapText="1"/>
    </xf>
    <xf numFmtId="0" fontId="30" fillId="0" borderId="0" xfId="37" applyFont="1" applyFill="1" applyAlignment="1">
      <alignment horizontal="center" vertical="center"/>
    </xf>
    <xf numFmtId="0" fontId="9" fillId="0" borderId="16" xfId="37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0" fillId="0" borderId="15" xfId="37" applyFont="1" applyFill="1" applyBorder="1" applyAlignment="1">
      <alignment horizontal="center" vertical="center"/>
    </xf>
    <xf numFmtId="0" fontId="20" fillId="0" borderId="14" xfId="37" applyFont="1" applyFill="1" applyBorder="1" applyAlignment="1">
      <alignment horizontal="center" vertical="center"/>
    </xf>
    <xf numFmtId="0" fontId="32" fillId="0" borderId="0" xfId="42" applyFont="1" applyAlignment="1">
      <alignment horizontal="center" vertical="center"/>
    </xf>
    <xf numFmtId="0" fontId="1" fillId="0" borderId="0" xfId="0" applyFont="1" applyAlignment="1">
      <alignment horizontal="left" vertical="center" wrapText="1" shrinkToFit="1"/>
    </xf>
    <xf numFmtId="0" fontId="31" fillId="0" borderId="0" xfId="44" applyFont="1" applyAlignment="1">
      <alignment horizontal="center" vertical="center"/>
    </xf>
    <xf numFmtId="0" fontId="1" fillId="0" borderId="0" xfId="43" applyFont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9" fillId="0" borderId="16" xfId="43" applyFont="1" applyFill="1" applyBorder="1" applyAlignment="1">
      <alignment horizontal="left" vertical="center" wrapText="1"/>
    </xf>
  </cellXfs>
  <cellStyles count="77">
    <cellStyle name="_ET_STYLE_NoName_00_" xfId="1"/>
    <cellStyle name="0,0_x000d_&#10;NA_x000d_&#10;" xfId="2"/>
    <cellStyle name="Calc Currency (0)" xfId="3"/>
    <cellStyle name="ColLevel_0" xfId="4"/>
    <cellStyle name="gcd" xfId="5"/>
    <cellStyle name="RowLevel_0" xfId="6"/>
    <cellStyle name="百分比 2" xfId="7"/>
    <cellStyle name="差_2013年关账及2014年预算情况汇报3" xfId="8"/>
    <cellStyle name="差_2013年预算打印稿" xfId="9"/>
    <cellStyle name="差_2014年预算" xfId="10"/>
    <cellStyle name="差_2014年预算过渡表" xfId="11"/>
    <cellStyle name="差_2015年出让金预算编制表(01)" xfId="12"/>
    <cellStyle name="差_Sheet1" xfId="13"/>
    <cellStyle name="差_Sheet1_2010年追加" xfId="14"/>
    <cellStyle name="差_Sheet1_2010年追加_2013年关账及2014年预算情况汇报3" xfId="15"/>
    <cellStyle name="差_Sheet1_2010年追加_2013年预算打印稿" xfId="16"/>
    <cellStyle name="差_Sheet1_2010年追加_2014年预算" xfId="17"/>
    <cellStyle name="差_Sheet1_2010年追加_2014年预算过渡表" xfId="18"/>
    <cellStyle name="差_Sheet1_2010年追加最新12。24" xfId="19"/>
    <cellStyle name="差_Sheet1_2010年追加最新12。24_2013年关账及2014年预算情况汇报3" xfId="20"/>
    <cellStyle name="差_Sheet1_2010年追加最新12。24_2013年预算打印稿" xfId="21"/>
    <cellStyle name="差_Sheet1_2010年追加最新12。24_2014年预算" xfId="22"/>
    <cellStyle name="差_Sheet1_2010年追加最新12。24_2014年预算过渡表" xfId="23"/>
    <cellStyle name="差_Sheet1_2013年关账及2014年预算情况汇报3" xfId="24"/>
    <cellStyle name="差_Sheet1_2013年预算打印稿" xfId="25"/>
    <cellStyle name="差_Sheet1_2014年预算" xfId="26"/>
    <cellStyle name="差_Sheet1_2014年预算过渡表" xfId="27"/>
    <cellStyle name="差_Sheet1_上级追加" xfId="28"/>
    <cellStyle name="差_Sheet1_上级追加_2013年关账及2014年预算情况汇报3" xfId="29"/>
    <cellStyle name="差_Sheet1_上级追加_2013年预算打印稿" xfId="30"/>
    <cellStyle name="差_Sheet1_上级追加_2014年预算" xfId="31"/>
    <cellStyle name="差_Sheet1_上级追加_2014年预算过渡表" xfId="32"/>
    <cellStyle name="差_中方2013年8月预算执行分析" xfId="33"/>
    <cellStyle name="常规" xfId="0" builtinId="0"/>
    <cellStyle name="常规 10" xfId="34"/>
    <cellStyle name="常规 2" xfId="35"/>
    <cellStyle name="常规 2 2" xfId="36"/>
    <cellStyle name="常规 3" xfId="37"/>
    <cellStyle name="常规 3 2" xfId="38"/>
    <cellStyle name="常规 4" xfId="39"/>
    <cellStyle name="常规 5" xfId="40"/>
    <cellStyle name="常规 6" xfId="41"/>
    <cellStyle name="常规_2013年国有资本经营预算完成情况表" xfId="75"/>
    <cellStyle name="常规_2014年预算" xfId="42"/>
    <cellStyle name="常规_2015年国有资本经营预算收支情况表2" xfId="43"/>
    <cellStyle name="常规_2015年社会保险基金收支预算" xfId="44"/>
    <cellStyle name="常规_社保基金预算（上人大）合计" xfId="76"/>
    <cellStyle name="好_2013年关账及2014年预算情况汇报3" xfId="45"/>
    <cellStyle name="好_2013年预算打印稿" xfId="46"/>
    <cellStyle name="好_2014年预算" xfId="47"/>
    <cellStyle name="好_2014年预算过渡表" xfId="48"/>
    <cellStyle name="好_2015年出让金预算编制表(01)" xfId="49"/>
    <cellStyle name="好_Sheet1" xfId="50"/>
    <cellStyle name="好_Sheet1_2010年追加" xfId="51"/>
    <cellStyle name="好_Sheet1_2010年追加_2013年关账及2014年预算情况汇报3" xfId="52"/>
    <cellStyle name="好_Sheet1_2010年追加_2013年预算打印稿" xfId="53"/>
    <cellStyle name="好_Sheet1_2010年追加_2014年预算" xfId="54"/>
    <cellStyle name="好_Sheet1_2010年追加_2014年预算过渡表" xfId="55"/>
    <cellStyle name="好_Sheet1_2010年追加最新12。24" xfId="56"/>
    <cellStyle name="好_Sheet1_2010年追加最新12。24_2013年关账及2014年预算情况汇报3" xfId="57"/>
    <cellStyle name="好_Sheet1_2010年追加最新12。24_2013年预算打印稿" xfId="58"/>
    <cellStyle name="好_Sheet1_2010年追加最新12。24_2014年预算" xfId="59"/>
    <cellStyle name="好_Sheet1_2010年追加最新12。24_2014年预算过渡表" xfId="60"/>
    <cellStyle name="好_Sheet1_2013年关账及2014年预算情况汇报3" xfId="61"/>
    <cellStyle name="好_Sheet1_2013年预算打印稿" xfId="62"/>
    <cellStyle name="好_Sheet1_2014年预算" xfId="63"/>
    <cellStyle name="好_Sheet1_2014年预算过渡表" xfId="64"/>
    <cellStyle name="好_Sheet1_上级追加" xfId="65"/>
    <cellStyle name="好_Sheet1_上级追加_2013年关账及2014年预算情况汇报3" xfId="66"/>
    <cellStyle name="好_Sheet1_上级追加_2013年预算打印稿" xfId="67"/>
    <cellStyle name="好_Sheet1_上级追加_2014年预算" xfId="68"/>
    <cellStyle name="好_Sheet1_上级追加_2014年预算过渡表" xfId="69"/>
    <cellStyle name="好_中方2013年8月预算执行分析" xfId="70"/>
    <cellStyle name="千位[0]_Sheet1" xfId="71"/>
    <cellStyle name="千位_Sheet1" xfId="72"/>
    <cellStyle name="千位分隔 2" xfId="73"/>
    <cellStyle name="样式 1" xfId="7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>
        <row r="3">
          <cell r="B3" t="str">
            <v>20101人大事务</v>
          </cell>
        </row>
        <row r="4">
          <cell r="B4" t="str">
            <v>20102政协事务</v>
          </cell>
        </row>
        <row r="5">
          <cell r="B5" t="str">
            <v>20103政府办公厅及相关机构事务</v>
          </cell>
        </row>
        <row r="6">
          <cell r="B6" t="str">
            <v>20104发展与改革事务</v>
          </cell>
        </row>
        <row r="7">
          <cell r="B7" t="str">
            <v>20105统计信息事务</v>
          </cell>
        </row>
        <row r="8">
          <cell r="B8" t="str">
            <v>20106财政事务</v>
          </cell>
        </row>
        <row r="9">
          <cell r="B9" t="str">
            <v>20107税收事务</v>
          </cell>
        </row>
        <row r="10">
          <cell r="B10" t="str">
            <v>20108审计事务</v>
          </cell>
        </row>
        <row r="11">
          <cell r="B11" t="str">
            <v>20109海关事务</v>
          </cell>
        </row>
        <row r="12">
          <cell r="B12" t="str">
            <v>20112人口与计划生育事务</v>
          </cell>
        </row>
        <row r="13">
          <cell r="B13" t="str">
            <v>20113商贸事务</v>
          </cell>
        </row>
        <row r="14">
          <cell r="B14" t="str">
            <v>20116食品药品监督管理事务</v>
          </cell>
        </row>
        <row r="15">
          <cell r="B15" t="str">
            <v>20118国土资源事务</v>
          </cell>
        </row>
        <row r="16">
          <cell r="B16" t="str">
            <v>20120测绘事务</v>
          </cell>
        </row>
        <row r="17">
          <cell r="B17" t="str">
            <v>20121地震事务</v>
          </cell>
        </row>
        <row r="18">
          <cell r="B18" t="str">
            <v>20122气象事务</v>
          </cell>
        </row>
        <row r="19">
          <cell r="B19" t="str">
            <v>20123民族事务</v>
          </cell>
        </row>
        <row r="20">
          <cell r="B20" t="str">
            <v>20124宗教事务</v>
          </cell>
        </row>
        <row r="21">
          <cell r="B21" t="str">
            <v>20126档案事务</v>
          </cell>
        </row>
        <row r="22">
          <cell r="B22" t="str">
            <v>20127共产党事务</v>
          </cell>
        </row>
        <row r="23">
          <cell r="B23" t="str">
            <v>20129群众团体事务</v>
          </cell>
        </row>
        <row r="24">
          <cell r="B24" t="str">
            <v>20199其他一般公共服务支出</v>
          </cell>
        </row>
        <row r="25">
          <cell r="B25" t="str">
            <v>20302国防动员</v>
          </cell>
        </row>
        <row r="26">
          <cell r="B26" t="str">
            <v>20399其他国防支出</v>
          </cell>
        </row>
        <row r="27">
          <cell r="B27" t="str">
            <v>20401武装警察</v>
          </cell>
        </row>
        <row r="28">
          <cell r="B28" t="str">
            <v>20402公安</v>
          </cell>
        </row>
        <row r="29">
          <cell r="B29" t="str">
            <v>20403国家安全</v>
          </cell>
        </row>
        <row r="30">
          <cell r="B30" t="str">
            <v>20404检察</v>
          </cell>
        </row>
        <row r="31">
          <cell r="B31" t="str">
            <v>20405法院</v>
          </cell>
        </row>
        <row r="32">
          <cell r="B32" t="str">
            <v>20406司法</v>
          </cell>
        </row>
        <row r="33">
          <cell r="B33" t="str">
            <v>20407监狱</v>
          </cell>
        </row>
        <row r="34">
          <cell r="B34" t="str">
            <v>20408劳教</v>
          </cell>
        </row>
        <row r="35">
          <cell r="B35" t="str">
            <v>20499其他公共安全支出</v>
          </cell>
        </row>
        <row r="36">
          <cell r="B36" t="str">
            <v>20501教育管理事务</v>
          </cell>
        </row>
        <row r="37">
          <cell r="B37" t="str">
            <v>20502普通教育</v>
          </cell>
        </row>
        <row r="38">
          <cell r="B38" t="str">
            <v>20503职业教育</v>
          </cell>
        </row>
        <row r="39">
          <cell r="B39" t="str">
            <v>20504成人教育</v>
          </cell>
        </row>
        <row r="40">
          <cell r="B40" t="str">
            <v>20507特殊教育</v>
          </cell>
        </row>
        <row r="41">
          <cell r="B41" t="str">
            <v>20599其他教育支出</v>
          </cell>
        </row>
        <row r="42">
          <cell r="B42" t="str">
            <v>20602基础研究</v>
          </cell>
        </row>
        <row r="43">
          <cell r="B43" t="str">
            <v>20603应用研究</v>
          </cell>
        </row>
        <row r="44">
          <cell r="B44" t="str">
            <v>20604技术研究与开发</v>
          </cell>
        </row>
        <row r="45">
          <cell r="B45" t="str">
            <v>20605科技条件与服务</v>
          </cell>
        </row>
        <row r="46">
          <cell r="B46" t="str">
            <v>20606社会科学</v>
          </cell>
        </row>
        <row r="47">
          <cell r="B47" t="str">
            <v>20607科学技术普及</v>
          </cell>
        </row>
        <row r="48">
          <cell r="B48" t="str">
            <v>20608科技交流与合作</v>
          </cell>
        </row>
        <row r="49">
          <cell r="B49" t="str">
            <v>20699其他科学技术支出</v>
          </cell>
        </row>
        <row r="50">
          <cell r="B50" t="str">
            <v>20701文化</v>
          </cell>
        </row>
        <row r="51">
          <cell r="B51" t="str">
            <v>20702文物</v>
          </cell>
        </row>
        <row r="52">
          <cell r="B52" t="str">
            <v>20703体育</v>
          </cell>
        </row>
        <row r="53">
          <cell r="B53" t="str">
            <v>20704广播影视</v>
          </cell>
        </row>
        <row r="54">
          <cell r="B54" t="str">
            <v>20705新闻出版</v>
          </cell>
        </row>
        <row r="55">
          <cell r="B55" t="str">
            <v>20799其他文化体育与传媒支出</v>
          </cell>
        </row>
        <row r="56">
          <cell r="B56" t="str">
            <v>20801社会保障和就业管理事务</v>
          </cell>
        </row>
        <row r="57">
          <cell r="B57" t="str">
            <v>20802民政管理事务</v>
          </cell>
        </row>
        <row r="58">
          <cell r="B58" t="str">
            <v>20806企业关闭破产补助</v>
          </cell>
        </row>
        <row r="59">
          <cell r="B59" t="str">
            <v>20807就业补助</v>
          </cell>
        </row>
        <row r="60">
          <cell r="B60" t="str">
            <v>20808抚恤</v>
          </cell>
        </row>
        <row r="61">
          <cell r="B61" t="str">
            <v>20810社会福利</v>
          </cell>
        </row>
        <row r="62">
          <cell r="B62" t="str">
            <v>20811残疾人事业</v>
          </cell>
        </row>
        <row r="63">
          <cell r="B63" t="str">
            <v>20813其他城镇社会救济</v>
          </cell>
        </row>
        <row r="64">
          <cell r="B64" t="str">
            <v>20814农村社会救济</v>
          </cell>
        </row>
        <row r="65">
          <cell r="B65" t="str">
            <v>20815自然灾害生活救助</v>
          </cell>
        </row>
        <row r="66">
          <cell r="B66" t="str">
            <v>20899其他社会保障和就业支出</v>
          </cell>
        </row>
        <row r="67">
          <cell r="B67" t="str">
            <v>21001医疗卫生管理事务</v>
          </cell>
        </row>
        <row r="68">
          <cell r="B68" t="str">
            <v>21002医疗服务</v>
          </cell>
        </row>
        <row r="69">
          <cell r="B69" t="str">
            <v>21003社区卫生服务</v>
          </cell>
        </row>
        <row r="70">
          <cell r="B70" t="str">
            <v>21004医疗保障</v>
          </cell>
        </row>
        <row r="71">
          <cell r="B71" t="str">
            <v>21005疾病预防控制</v>
          </cell>
        </row>
        <row r="72">
          <cell r="B72" t="str">
            <v>21006卫生监督</v>
          </cell>
        </row>
        <row r="73">
          <cell r="B73" t="str">
            <v>21007妇幼保健</v>
          </cell>
        </row>
        <row r="74">
          <cell r="B74" t="str">
            <v>21008农村卫生</v>
          </cell>
        </row>
        <row r="75">
          <cell r="B75" t="str">
            <v>21009中医药</v>
          </cell>
        </row>
        <row r="76">
          <cell r="B76" t="str">
            <v>21099其他医疗卫生支出</v>
          </cell>
        </row>
        <row r="77">
          <cell r="B77" t="str">
            <v>21101环境保护管理事务</v>
          </cell>
        </row>
        <row r="78">
          <cell r="B78" t="str">
            <v>21102环境监测与监察</v>
          </cell>
        </row>
        <row r="79">
          <cell r="B79" t="str">
            <v>21103污染防治</v>
          </cell>
        </row>
        <row r="80">
          <cell r="B80" t="str">
            <v>21104自然生态保护</v>
          </cell>
        </row>
        <row r="81">
          <cell r="B81" t="str">
            <v>21105天然林保护</v>
          </cell>
        </row>
        <row r="82">
          <cell r="B82" t="str">
            <v>21106退耕还林</v>
          </cell>
        </row>
        <row r="83">
          <cell r="B83" t="str">
            <v>21107风沙荒漠治理</v>
          </cell>
        </row>
        <row r="84">
          <cell r="B84" t="str">
            <v>21108退牧还草</v>
          </cell>
        </row>
        <row r="85">
          <cell r="B85" t="str">
            <v>21109已垦草原退耕还林</v>
          </cell>
        </row>
        <row r="86">
          <cell r="B86" t="str">
            <v>21199其他环境保护支出</v>
          </cell>
        </row>
        <row r="87">
          <cell r="B87" t="str">
            <v>21201城乡社区管理事务</v>
          </cell>
        </row>
        <row r="88">
          <cell r="B88" t="str">
            <v>21202城乡社区规划与管理</v>
          </cell>
        </row>
        <row r="89">
          <cell r="B89" t="str">
            <v>21203城乡社区公共设施</v>
          </cell>
        </row>
        <row r="90">
          <cell r="B90" t="str">
            <v>21204城乡社区住宅</v>
          </cell>
        </row>
        <row r="91">
          <cell r="B91" t="str">
            <v>21205城乡社区环境卫生</v>
          </cell>
        </row>
        <row r="92">
          <cell r="B92" t="str">
            <v>21206建设市场管理与监督</v>
          </cell>
        </row>
        <row r="93">
          <cell r="B93" t="str">
            <v>21207政府住房基金支出</v>
          </cell>
        </row>
        <row r="94">
          <cell r="B94" t="str">
            <v>21208国有土地使用权出让金支出</v>
          </cell>
        </row>
        <row r="95">
          <cell r="B95" t="str">
            <v>21209城镇公用事业附加支出</v>
          </cell>
        </row>
        <row r="96">
          <cell r="B96" t="str">
            <v>21299其他城乡社区事务支出</v>
          </cell>
        </row>
        <row r="97">
          <cell r="B97" t="str">
            <v>21301农业</v>
          </cell>
        </row>
        <row r="98">
          <cell r="B98" t="str">
            <v>21302林业</v>
          </cell>
        </row>
        <row r="99">
          <cell r="B99" t="str">
            <v>21303水利</v>
          </cell>
        </row>
        <row r="100">
          <cell r="B100" t="str">
            <v>21304南水北调</v>
          </cell>
        </row>
        <row r="101">
          <cell r="B101" t="str">
            <v>21305扶贫</v>
          </cell>
        </row>
        <row r="102">
          <cell r="B102" t="str">
            <v>21306农业综合开发</v>
          </cell>
        </row>
        <row r="103">
          <cell r="B103" t="str">
            <v>21399其他农林水事务支出</v>
          </cell>
        </row>
        <row r="104">
          <cell r="B104" t="str">
            <v>21401公路水路运输</v>
          </cell>
        </row>
        <row r="105">
          <cell r="B105" t="str">
            <v>21402铁路运输</v>
          </cell>
        </row>
        <row r="106">
          <cell r="B106" t="str">
            <v>21403民用航空运输</v>
          </cell>
        </row>
        <row r="107">
          <cell r="B107" t="str">
            <v>21499其他交通运输支出</v>
          </cell>
        </row>
        <row r="108">
          <cell r="B108" t="str">
            <v>21501采掘业</v>
          </cell>
        </row>
        <row r="109">
          <cell r="B109" t="str">
            <v>21502制造业</v>
          </cell>
        </row>
        <row r="110">
          <cell r="B110" t="str">
            <v>21503建筑业</v>
          </cell>
        </row>
        <row r="111">
          <cell r="B111" t="str">
            <v>21504电力</v>
          </cell>
        </row>
        <row r="112">
          <cell r="B112" t="str">
            <v>21505信息产业</v>
          </cell>
        </row>
        <row r="113">
          <cell r="B113" t="str">
            <v>21506旅游业</v>
          </cell>
        </row>
        <row r="114">
          <cell r="B114" t="str">
            <v>21508粮油事务</v>
          </cell>
        </row>
        <row r="115">
          <cell r="B115" t="str">
            <v>21509商业流通事务</v>
          </cell>
        </row>
        <row r="116">
          <cell r="B116" t="str">
            <v>21510物资储备</v>
          </cell>
        </row>
        <row r="117">
          <cell r="B117" t="str">
            <v>21511金融业</v>
          </cell>
        </row>
        <row r="118">
          <cell r="B118" t="str">
            <v>21515中小企业事务</v>
          </cell>
        </row>
        <row r="119">
          <cell r="B119" t="str">
            <v>21517能源节约利用</v>
          </cell>
        </row>
        <row r="120">
          <cell r="B120" t="str">
            <v>21518石油价格改革财政补贴</v>
          </cell>
        </row>
        <row r="121">
          <cell r="B121" t="str">
            <v>21599其他工业商业金融等事务支出</v>
          </cell>
        </row>
        <row r="122">
          <cell r="B122" t="str">
            <v>22901预备费</v>
          </cell>
        </row>
        <row r="123">
          <cell r="B123" t="str">
            <v>22902年初预留</v>
          </cell>
        </row>
        <row r="124">
          <cell r="B124" t="str">
            <v>22903住房改革支出</v>
          </cell>
        </row>
        <row r="125">
          <cell r="B125" t="str">
            <v>22999其他支出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9"/>
  <sheetViews>
    <sheetView showGridLines="0" showZeros="0" zoomScale="93" workbookViewId="0">
      <pane ySplit="4" topLeftCell="A5" activePane="bottomLeft" state="frozen"/>
      <selection pane="bottomLeft" activeCell="B18" sqref="B18"/>
    </sheetView>
  </sheetViews>
  <sheetFormatPr defaultRowHeight="14.25"/>
  <cols>
    <col min="1" max="1" width="56.75" style="86" customWidth="1"/>
    <col min="2" max="2" width="30.625" style="101" customWidth="1"/>
    <col min="3" max="3" width="30.625" style="102" customWidth="1"/>
    <col min="4" max="16384" width="9" style="86"/>
  </cols>
  <sheetData>
    <row r="1" spans="1:3" ht="18" customHeight="1">
      <c r="A1" s="86" t="s">
        <v>1183</v>
      </c>
    </row>
    <row r="2" spans="1:3" s="87" customFormat="1" ht="24" customHeight="1">
      <c r="A2" s="137" t="s">
        <v>1244</v>
      </c>
      <c r="B2" s="137"/>
      <c r="C2" s="137"/>
    </row>
    <row r="3" spans="1:3" ht="15" customHeight="1">
      <c r="A3" s="87"/>
      <c r="C3" s="120" t="s">
        <v>1177</v>
      </c>
    </row>
    <row r="4" spans="1:3" ht="25.5" customHeight="1">
      <c r="A4" s="90" t="s">
        <v>6</v>
      </c>
      <c r="B4" s="103" t="s">
        <v>1197</v>
      </c>
      <c r="C4" s="103" t="s">
        <v>1198</v>
      </c>
    </row>
    <row r="5" spans="1:3" ht="20.100000000000001" customHeight="1">
      <c r="A5" s="92" t="s">
        <v>0</v>
      </c>
      <c r="B5" s="104">
        <f>SUM(B6:B16)</f>
        <v>21250</v>
      </c>
      <c r="C5" s="104">
        <f>SUM(C6:C16)</f>
        <v>27861</v>
      </c>
    </row>
    <row r="6" spans="1:3" ht="20.100000000000001" customHeight="1">
      <c r="A6" s="92" t="s">
        <v>1161</v>
      </c>
      <c r="B6" s="105">
        <v>8038</v>
      </c>
      <c r="C6" s="105">
        <v>10111</v>
      </c>
    </row>
    <row r="7" spans="1:3" ht="20.100000000000001" customHeight="1">
      <c r="A7" s="92" t="s">
        <v>1162</v>
      </c>
      <c r="B7" s="105"/>
      <c r="C7" s="105">
        <v>245</v>
      </c>
    </row>
    <row r="8" spans="1:3" ht="20.100000000000001" customHeight="1">
      <c r="A8" s="92" t="s">
        <v>1163</v>
      </c>
      <c r="B8" s="105">
        <v>4200</v>
      </c>
      <c r="C8" s="105">
        <v>2748</v>
      </c>
    </row>
    <row r="9" spans="1:3" ht="20.100000000000001" customHeight="1">
      <c r="A9" s="92" t="s">
        <v>1164</v>
      </c>
      <c r="B9" s="105">
        <v>1700</v>
      </c>
      <c r="C9" s="105">
        <v>1888</v>
      </c>
    </row>
    <row r="10" spans="1:3" ht="20.100000000000001" customHeight="1">
      <c r="A10" s="92" t="s">
        <v>1165</v>
      </c>
      <c r="B10" s="105">
        <v>380</v>
      </c>
      <c r="C10" s="105">
        <v>185</v>
      </c>
    </row>
    <row r="11" spans="1:3" ht="20.100000000000001" customHeight="1">
      <c r="A11" s="92" t="s">
        <v>1166</v>
      </c>
      <c r="B11" s="105">
        <v>1200</v>
      </c>
      <c r="C11" s="105">
        <v>1282</v>
      </c>
    </row>
    <row r="12" spans="1:3" ht="20.100000000000001" customHeight="1">
      <c r="A12" s="92" t="s">
        <v>1167</v>
      </c>
      <c r="B12" s="105">
        <v>750</v>
      </c>
      <c r="C12" s="105">
        <v>1179</v>
      </c>
    </row>
    <row r="13" spans="1:3" ht="20.100000000000001" customHeight="1">
      <c r="A13" s="92" t="s">
        <v>1168</v>
      </c>
      <c r="B13" s="105">
        <v>712</v>
      </c>
      <c r="C13" s="105">
        <v>1604</v>
      </c>
    </row>
    <row r="14" spans="1:3" ht="20.100000000000001" customHeight="1">
      <c r="A14" s="92" t="s">
        <v>1169</v>
      </c>
      <c r="B14" s="104">
        <v>2000</v>
      </c>
      <c r="C14" s="104">
        <v>4742</v>
      </c>
    </row>
    <row r="15" spans="1:3" ht="20.100000000000001" customHeight="1">
      <c r="A15" s="92" t="s">
        <v>1170</v>
      </c>
      <c r="B15" s="104">
        <v>1270</v>
      </c>
      <c r="C15" s="104">
        <v>1769</v>
      </c>
    </row>
    <row r="16" spans="1:3" ht="20.100000000000001" customHeight="1">
      <c r="A16" s="92" t="s">
        <v>1171</v>
      </c>
      <c r="B16" s="104">
        <v>1000</v>
      </c>
      <c r="C16" s="104">
        <v>2108</v>
      </c>
    </row>
    <row r="17" spans="1:3" ht="20.100000000000001" customHeight="1">
      <c r="A17" s="92" t="s">
        <v>1</v>
      </c>
      <c r="B17" s="104">
        <f>SUM(B18:B22)</f>
        <v>16750</v>
      </c>
      <c r="C17" s="104">
        <f>SUM(C18:C22)</f>
        <v>14699</v>
      </c>
    </row>
    <row r="18" spans="1:3" ht="20.100000000000001" customHeight="1">
      <c r="A18" s="92" t="s">
        <v>1172</v>
      </c>
      <c r="B18" s="104">
        <v>1850</v>
      </c>
      <c r="C18" s="104">
        <v>2791</v>
      </c>
    </row>
    <row r="19" spans="1:3" ht="20.100000000000001" customHeight="1">
      <c r="A19" s="92" t="s">
        <v>1173</v>
      </c>
      <c r="B19" s="104">
        <v>3000</v>
      </c>
      <c r="C19" s="104">
        <v>1686</v>
      </c>
    </row>
    <row r="20" spans="1:3" ht="20.100000000000001" customHeight="1">
      <c r="A20" s="92" t="s">
        <v>1174</v>
      </c>
      <c r="B20" s="104"/>
      <c r="C20" s="104"/>
    </row>
    <row r="21" spans="1:3" ht="20.100000000000001" customHeight="1">
      <c r="A21" s="92" t="s">
        <v>1175</v>
      </c>
      <c r="B21" s="104">
        <v>3800</v>
      </c>
      <c r="C21" s="104">
        <v>386</v>
      </c>
    </row>
    <row r="22" spans="1:3" ht="20.100000000000001" customHeight="1">
      <c r="A22" s="92" t="s">
        <v>1199</v>
      </c>
      <c r="B22" s="104">
        <v>8100</v>
      </c>
      <c r="C22" s="104">
        <v>9836</v>
      </c>
    </row>
    <row r="23" spans="1:3" ht="16.5" customHeight="1">
      <c r="A23" s="92"/>
      <c r="B23" s="104"/>
      <c r="C23" s="104"/>
    </row>
    <row r="24" spans="1:3" ht="20.100000000000001" customHeight="1">
      <c r="A24" s="99" t="s">
        <v>1176</v>
      </c>
      <c r="B24" s="104">
        <f>B5+B17</f>
        <v>38000</v>
      </c>
      <c r="C24" s="104">
        <f>C5+C17</f>
        <v>42560</v>
      </c>
    </row>
    <row r="25" spans="1:3" ht="18.75" customHeight="1">
      <c r="A25" s="138" t="s">
        <v>2</v>
      </c>
      <c r="B25" s="138"/>
      <c r="C25" s="138"/>
    </row>
    <row r="26" spans="1:3" ht="20.100000000000001" customHeight="1"/>
    <row r="27" spans="1:3" ht="20.100000000000001" customHeight="1"/>
    <row r="28" spans="1:3" ht="20.100000000000001" customHeight="1"/>
    <row r="29" spans="1:3" ht="20.100000000000001" customHeight="1"/>
  </sheetData>
  <mergeCells count="2">
    <mergeCell ref="A2:C2"/>
    <mergeCell ref="A25:C25"/>
  </mergeCells>
  <phoneticPr fontId="14" type="noConversion"/>
  <printOptions horizontalCentered="1"/>
  <pageMargins left="0.47" right="0.47" top="0.59" bottom="0.47" header="0.31" footer="0.31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38"/>
  <sheetViews>
    <sheetView workbookViewId="0">
      <selection activeCell="B15" sqref="B15"/>
    </sheetView>
  </sheetViews>
  <sheetFormatPr defaultRowHeight="14.25"/>
  <cols>
    <col min="1" max="1" width="55.625" style="9" customWidth="1"/>
    <col min="2" max="2" width="22.625" style="9" customWidth="1"/>
    <col min="3" max="16384" width="9" style="9"/>
  </cols>
  <sheetData>
    <row r="1" spans="1:2" s="8" customFormat="1" ht="21.75" customHeight="1">
      <c r="A1" s="118" t="s">
        <v>1241</v>
      </c>
    </row>
    <row r="2" spans="1:2" ht="32.1" customHeight="1">
      <c r="A2" s="147" t="s">
        <v>1236</v>
      </c>
      <c r="B2" s="147"/>
    </row>
    <row r="3" spans="1:2" ht="24.75" customHeight="1">
      <c r="A3" s="10" t="s">
        <v>1018</v>
      </c>
      <c r="B3" s="11" t="s">
        <v>5</v>
      </c>
    </row>
    <row r="4" spans="1:2" ht="18" customHeight="1">
      <c r="A4" s="12" t="s">
        <v>1204</v>
      </c>
      <c r="B4" s="12" t="s">
        <v>1019</v>
      </c>
    </row>
    <row r="5" spans="1:2" ht="18" customHeight="1">
      <c r="A5" s="117" t="s">
        <v>1206</v>
      </c>
      <c r="B5" s="14"/>
    </row>
    <row r="6" spans="1:2" ht="18" customHeight="1">
      <c r="A6" s="116" t="s">
        <v>1207</v>
      </c>
      <c r="B6" s="14"/>
    </row>
    <row r="7" spans="1:2" ht="18" customHeight="1">
      <c r="A7" s="116" t="s">
        <v>1208</v>
      </c>
      <c r="B7" s="14"/>
    </row>
    <row r="8" spans="1:2" ht="18" customHeight="1">
      <c r="A8" s="116" t="s">
        <v>1209</v>
      </c>
      <c r="B8" s="14"/>
    </row>
    <row r="9" spans="1:2" ht="18" customHeight="1">
      <c r="A9" s="116" t="s">
        <v>1210</v>
      </c>
      <c r="B9" s="14"/>
    </row>
    <row r="10" spans="1:2" ht="18" customHeight="1">
      <c r="A10" s="116" t="s">
        <v>1211</v>
      </c>
      <c r="B10" s="14"/>
    </row>
    <row r="11" spans="1:2" ht="18" customHeight="1">
      <c r="A11" s="116" t="s">
        <v>1212</v>
      </c>
      <c r="B11" s="14"/>
    </row>
    <row r="12" spans="1:2" ht="18" customHeight="1">
      <c r="A12" s="116" t="s">
        <v>1213</v>
      </c>
      <c r="B12" s="14"/>
    </row>
    <row r="13" spans="1:2" ht="18" customHeight="1">
      <c r="A13" s="116" t="s">
        <v>1214</v>
      </c>
      <c r="B13" s="14"/>
    </row>
    <row r="14" spans="1:2" ht="18" customHeight="1">
      <c r="A14" s="116" t="s">
        <v>1215</v>
      </c>
      <c r="B14" s="14"/>
    </row>
    <row r="15" spans="1:2" ht="18" customHeight="1">
      <c r="A15" s="117" t="s">
        <v>1216</v>
      </c>
      <c r="B15" s="14"/>
    </row>
    <row r="16" spans="1:2" ht="18" customHeight="1">
      <c r="A16" s="116" t="s">
        <v>1233</v>
      </c>
      <c r="B16" s="14"/>
    </row>
    <row r="17" spans="1:2" ht="18" customHeight="1">
      <c r="A17" s="116" t="s">
        <v>1217</v>
      </c>
      <c r="B17" s="14"/>
    </row>
    <row r="18" spans="1:2" ht="18" customHeight="1">
      <c r="A18" s="116" t="s">
        <v>1218</v>
      </c>
      <c r="B18" s="14"/>
    </row>
    <row r="19" spans="1:2" ht="18" customHeight="1">
      <c r="A19" s="116" t="s">
        <v>1219</v>
      </c>
      <c r="B19" s="14"/>
    </row>
    <row r="20" spans="1:2" ht="18" customHeight="1">
      <c r="A20" s="116" t="s">
        <v>1220</v>
      </c>
      <c r="B20" s="14"/>
    </row>
    <row r="21" spans="1:2" ht="18" customHeight="1">
      <c r="A21" s="116" t="s">
        <v>1221</v>
      </c>
      <c r="B21" s="14"/>
    </row>
    <row r="22" spans="1:2" ht="18" customHeight="1">
      <c r="A22" s="116" t="s">
        <v>1222</v>
      </c>
      <c r="B22" s="14"/>
    </row>
    <row r="23" spans="1:2" ht="18" customHeight="1">
      <c r="A23" s="116" t="s">
        <v>1223</v>
      </c>
      <c r="B23" s="14"/>
    </row>
    <row r="24" spans="1:2" ht="18" customHeight="1">
      <c r="A24" s="117" t="s">
        <v>1224</v>
      </c>
      <c r="B24" s="14"/>
    </row>
    <row r="25" spans="1:2" ht="18" customHeight="1">
      <c r="A25" s="116" t="s">
        <v>1234</v>
      </c>
      <c r="B25" s="14"/>
    </row>
    <row r="26" spans="1:2" ht="18" customHeight="1">
      <c r="A26" s="117" t="s">
        <v>1225</v>
      </c>
      <c r="B26" s="14"/>
    </row>
    <row r="27" spans="1:2" ht="18" customHeight="1">
      <c r="A27" s="116" t="s">
        <v>1235</v>
      </c>
      <c r="B27" s="14"/>
    </row>
    <row r="28" spans="1:2" ht="18" customHeight="1">
      <c r="A28" s="116" t="s">
        <v>1226</v>
      </c>
      <c r="B28" s="14"/>
    </row>
    <row r="29" spans="1:2" ht="18" customHeight="1">
      <c r="A29" s="116" t="s">
        <v>1227</v>
      </c>
      <c r="B29" s="14"/>
    </row>
    <row r="30" spans="1:2" ht="18" customHeight="1">
      <c r="A30" s="117" t="s">
        <v>1228</v>
      </c>
      <c r="B30" s="14"/>
    </row>
    <row r="31" spans="1:2" ht="18" customHeight="1">
      <c r="A31" s="116" t="s">
        <v>1229</v>
      </c>
      <c r="B31" s="14"/>
    </row>
    <row r="32" spans="1:2" ht="18" customHeight="1">
      <c r="A32" s="116"/>
      <c r="B32" s="14"/>
    </row>
    <row r="33" spans="1:2" ht="18" customHeight="1">
      <c r="A33" s="116" t="s">
        <v>989</v>
      </c>
      <c r="B33" s="12"/>
    </row>
    <row r="34" spans="1:2" ht="18" customHeight="1">
      <c r="A34" s="116" t="s">
        <v>1230</v>
      </c>
      <c r="B34" s="14"/>
    </row>
    <row r="35" spans="1:2" ht="18" customHeight="1">
      <c r="A35" s="116" t="s">
        <v>1231</v>
      </c>
      <c r="B35" s="14"/>
    </row>
    <row r="36" spans="1:2" ht="18" customHeight="1">
      <c r="A36" s="12" t="s">
        <v>1022</v>
      </c>
      <c r="B36" s="12"/>
    </row>
    <row r="37" spans="1:2" ht="18" customHeight="1">
      <c r="A37" s="148" t="s">
        <v>1250</v>
      </c>
      <c r="B37" s="148"/>
    </row>
    <row r="38" spans="1:2">
      <c r="A38" s="146"/>
      <c r="B38" s="146"/>
    </row>
  </sheetData>
  <mergeCells count="3">
    <mergeCell ref="A2:B2"/>
    <mergeCell ref="A37:B37"/>
    <mergeCell ref="A38:B38"/>
  </mergeCells>
  <phoneticPr fontId="14" type="noConversion"/>
  <pageMargins left="0.9055118110236221" right="0.74803149606299213" top="0.82677165354330717" bottom="0.78740157480314965" header="0.51181102362204722" footer="0.51181102362204722"/>
  <pageSetup paperSize="9" firstPageNumber="48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384"/>
  <sheetViews>
    <sheetView tabSelected="1" workbookViewId="0">
      <pane xSplit="4" ySplit="4" topLeftCell="E5" activePane="bottomRight" state="frozen"/>
      <selection pane="topRight"/>
      <selection pane="bottomLeft"/>
      <selection pane="bottomRight" activeCell="E4" sqref="E4"/>
    </sheetView>
  </sheetViews>
  <sheetFormatPr defaultRowHeight="14.25"/>
  <cols>
    <col min="1" max="1" width="42.25" style="71" customWidth="1"/>
    <col min="2" max="3" width="13.875" style="72" customWidth="1"/>
    <col min="4" max="4" width="11.75" style="71" customWidth="1"/>
    <col min="5" max="16384" width="9" style="71"/>
  </cols>
  <sheetData>
    <row r="1" spans="1:4" ht="18" customHeight="1">
      <c r="A1" s="73" t="s">
        <v>3</v>
      </c>
      <c r="D1" s="74" t="s">
        <v>4</v>
      </c>
    </row>
    <row r="2" spans="1:4" s="106" customFormat="1" ht="22.5">
      <c r="A2" s="139" t="s">
        <v>1245</v>
      </c>
      <c r="B2" s="139"/>
      <c r="C2" s="139"/>
      <c r="D2" s="139"/>
    </row>
    <row r="3" spans="1:4" ht="20.25" customHeight="1">
      <c r="D3" s="74" t="s">
        <v>5</v>
      </c>
    </row>
    <row r="4" spans="1:4" ht="36" customHeight="1">
      <c r="A4" s="75" t="s">
        <v>6</v>
      </c>
      <c r="B4" s="85" t="s">
        <v>1178</v>
      </c>
      <c r="C4" s="76" t="s">
        <v>1187</v>
      </c>
      <c r="D4" s="75" t="s">
        <v>7</v>
      </c>
    </row>
    <row r="5" spans="1:4" ht="20.100000000000001" customHeight="1">
      <c r="A5" s="77" t="s">
        <v>8</v>
      </c>
      <c r="B5" s="78">
        <f>B6+B18+B27+B39+B51+B62+B73+B85+B94+B104+B119+B128+B139+B151+B161+B174+B181+B188+B197+B203+B210+B218+B225+B231+B237+B243+B249+B255</f>
        <v>17655</v>
      </c>
      <c r="C5" s="78">
        <f>C6+C18+C27+C39+C51+C62+C73+C85+C94+C104+C119+C128+C139+C151+C161+C174+C181+C188+C197+C203+C210+C218+C225+C231+C237+C243+C249+C255</f>
        <v>18957</v>
      </c>
      <c r="D5" s="77"/>
    </row>
    <row r="6" spans="1:4" ht="20.100000000000001" customHeight="1">
      <c r="A6" s="79" t="s">
        <v>9</v>
      </c>
      <c r="B6" s="78">
        <f t="shared" ref="B6" si="0">SUM(B7:B17)</f>
        <v>454</v>
      </c>
      <c r="C6" s="78">
        <f t="shared" ref="C6" si="1">SUM(C7:C17)</f>
        <v>637</v>
      </c>
      <c r="D6" s="77"/>
    </row>
    <row r="7" spans="1:4" ht="20.100000000000001" customHeight="1">
      <c r="A7" s="79" t="s">
        <v>10</v>
      </c>
      <c r="B7" s="78">
        <v>292</v>
      </c>
      <c r="C7" s="78">
        <v>410</v>
      </c>
      <c r="D7" s="77"/>
    </row>
    <row r="8" spans="1:4" ht="20.100000000000001" customHeight="1">
      <c r="A8" s="79" t="s">
        <v>11</v>
      </c>
      <c r="B8" s="78">
        <v>122</v>
      </c>
      <c r="C8" s="78">
        <v>68</v>
      </c>
      <c r="D8" s="77"/>
    </row>
    <row r="9" spans="1:4" ht="20.100000000000001" customHeight="1">
      <c r="A9" s="80" t="s">
        <v>12</v>
      </c>
      <c r="B9" s="78"/>
      <c r="C9" s="78"/>
      <c r="D9" s="77"/>
    </row>
    <row r="10" spans="1:4" ht="20.100000000000001" customHeight="1">
      <c r="A10" s="80" t="s">
        <v>13</v>
      </c>
      <c r="B10" s="78">
        <v>40</v>
      </c>
      <c r="C10" s="78">
        <v>74</v>
      </c>
      <c r="D10" s="77"/>
    </row>
    <row r="11" spans="1:4" ht="20.100000000000001" customHeight="1">
      <c r="A11" s="80" t="s">
        <v>14</v>
      </c>
      <c r="B11" s="78"/>
      <c r="C11" s="78"/>
      <c r="D11" s="77"/>
    </row>
    <row r="12" spans="1:4" ht="20.100000000000001" customHeight="1">
      <c r="A12" s="77" t="s">
        <v>15</v>
      </c>
      <c r="B12" s="78"/>
      <c r="C12" s="78">
        <v>5</v>
      </c>
      <c r="D12" s="77"/>
    </row>
    <row r="13" spans="1:4" ht="20.100000000000001" customHeight="1">
      <c r="A13" s="77" t="s">
        <v>16</v>
      </c>
      <c r="B13" s="78"/>
      <c r="C13" s="78">
        <v>25</v>
      </c>
      <c r="D13" s="77"/>
    </row>
    <row r="14" spans="1:4" ht="20.100000000000001" customHeight="1">
      <c r="A14" s="77" t="s">
        <v>17</v>
      </c>
      <c r="B14" s="78"/>
      <c r="C14" s="78">
        <v>50</v>
      </c>
      <c r="D14" s="77"/>
    </row>
    <row r="15" spans="1:4" ht="20.100000000000001" customHeight="1">
      <c r="A15" s="77" t="s">
        <v>18</v>
      </c>
      <c r="B15" s="78"/>
      <c r="C15" s="78"/>
      <c r="D15" s="77"/>
    </row>
    <row r="16" spans="1:4" ht="20.100000000000001" customHeight="1">
      <c r="A16" s="77" t="s">
        <v>19</v>
      </c>
      <c r="B16" s="78"/>
      <c r="C16" s="78"/>
      <c r="D16" s="77"/>
    </row>
    <row r="17" spans="1:4" ht="20.100000000000001" customHeight="1">
      <c r="A17" s="77" t="s">
        <v>20</v>
      </c>
      <c r="B17" s="78"/>
      <c r="C17" s="78">
        <v>5</v>
      </c>
      <c r="D17" s="77"/>
    </row>
    <row r="18" spans="1:4" ht="20.100000000000001" customHeight="1">
      <c r="A18" s="79" t="s">
        <v>21</v>
      </c>
      <c r="B18" s="78">
        <f t="shared" ref="B18" si="2">SUM(B19:B26)</f>
        <v>375</v>
      </c>
      <c r="C18" s="78">
        <f>SUM(C19:C26)</f>
        <v>485</v>
      </c>
      <c r="D18" s="77"/>
    </row>
    <row r="19" spans="1:4" ht="20.100000000000001" customHeight="1">
      <c r="A19" s="79" t="s">
        <v>10</v>
      </c>
      <c r="B19" s="78">
        <v>274</v>
      </c>
      <c r="C19" s="78">
        <v>307</v>
      </c>
      <c r="D19" s="77"/>
    </row>
    <row r="20" spans="1:4" ht="20.100000000000001" customHeight="1">
      <c r="A20" s="79" t="s">
        <v>11</v>
      </c>
      <c r="B20" s="78">
        <v>61</v>
      </c>
      <c r="C20" s="78">
        <v>51</v>
      </c>
      <c r="D20" s="77"/>
    </row>
    <row r="21" spans="1:4" ht="20.100000000000001" customHeight="1">
      <c r="A21" s="80" t="s">
        <v>12</v>
      </c>
      <c r="B21" s="78"/>
      <c r="C21" s="78"/>
      <c r="D21" s="77"/>
    </row>
    <row r="22" spans="1:4" ht="20.100000000000001" customHeight="1">
      <c r="A22" s="80" t="s">
        <v>22</v>
      </c>
      <c r="B22" s="78">
        <v>40</v>
      </c>
      <c r="C22" s="78">
        <v>67</v>
      </c>
      <c r="D22" s="77"/>
    </row>
    <row r="23" spans="1:4" ht="20.100000000000001" customHeight="1">
      <c r="A23" s="80" t="s">
        <v>23</v>
      </c>
      <c r="B23" s="78"/>
      <c r="C23" s="78">
        <v>40</v>
      </c>
      <c r="D23" s="77"/>
    </row>
    <row r="24" spans="1:4" ht="20.100000000000001" customHeight="1">
      <c r="A24" s="80" t="s">
        <v>24</v>
      </c>
      <c r="B24" s="78"/>
      <c r="C24" s="78"/>
      <c r="D24" s="77"/>
    </row>
    <row r="25" spans="1:4" ht="20.100000000000001" customHeight="1">
      <c r="A25" s="80" t="s">
        <v>19</v>
      </c>
      <c r="B25" s="78"/>
      <c r="C25" s="78"/>
      <c r="D25" s="77"/>
    </row>
    <row r="26" spans="1:4" ht="20.100000000000001" customHeight="1">
      <c r="A26" s="80" t="s">
        <v>25</v>
      </c>
      <c r="B26" s="78"/>
      <c r="C26" s="78">
        <v>20</v>
      </c>
      <c r="D26" s="77"/>
    </row>
    <row r="27" spans="1:4" ht="20.100000000000001" customHeight="1">
      <c r="A27" s="79" t="s">
        <v>26</v>
      </c>
      <c r="B27" s="78">
        <f t="shared" ref="B27" si="3">SUM(B28:B38)</f>
        <v>6674</v>
      </c>
      <c r="C27" s="78">
        <f t="shared" ref="C27" si="4">SUM(C28:C38)</f>
        <v>6453</v>
      </c>
      <c r="D27" s="77"/>
    </row>
    <row r="28" spans="1:4" ht="20.100000000000001" customHeight="1">
      <c r="A28" s="79" t="s">
        <v>10</v>
      </c>
      <c r="B28" s="78">
        <v>3436</v>
      </c>
      <c r="C28" s="78">
        <v>3596</v>
      </c>
      <c r="D28" s="77"/>
    </row>
    <row r="29" spans="1:4" ht="20.100000000000001" customHeight="1">
      <c r="A29" s="79" t="s">
        <v>11</v>
      </c>
      <c r="B29" s="78">
        <v>1635</v>
      </c>
      <c r="C29" s="78">
        <v>1078</v>
      </c>
      <c r="D29" s="77"/>
    </row>
    <row r="30" spans="1:4" ht="20.100000000000001" customHeight="1">
      <c r="A30" s="80" t="s">
        <v>12</v>
      </c>
      <c r="B30" s="78">
        <v>853</v>
      </c>
      <c r="C30" s="78">
        <v>727</v>
      </c>
      <c r="D30" s="77"/>
    </row>
    <row r="31" spans="1:4" ht="20.100000000000001" customHeight="1">
      <c r="A31" s="80" t="s">
        <v>27</v>
      </c>
      <c r="B31" s="78"/>
      <c r="C31" s="78"/>
      <c r="D31" s="77"/>
    </row>
    <row r="32" spans="1:4" ht="20.100000000000001" customHeight="1">
      <c r="A32" s="80" t="s">
        <v>28</v>
      </c>
      <c r="B32" s="78"/>
      <c r="C32" s="78">
        <v>128</v>
      </c>
      <c r="D32" s="77"/>
    </row>
    <row r="33" spans="1:4" ht="20.100000000000001" customHeight="1">
      <c r="A33" s="79" t="s">
        <v>29</v>
      </c>
      <c r="B33" s="78"/>
      <c r="C33" s="78"/>
      <c r="D33" s="77"/>
    </row>
    <row r="34" spans="1:4" ht="20.100000000000001" customHeight="1">
      <c r="A34" s="79" t="s">
        <v>30</v>
      </c>
      <c r="B34" s="78"/>
      <c r="C34" s="78">
        <v>28</v>
      </c>
      <c r="D34" s="77"/>
    </row>
    <row r="35" spans="1:4" ht="20.100000000000001" customHeight="1">
      <c r="A35" s="79" t="s">
        <v>31</v>
      </c>
      <c r="B35" s="78">
        <v>229</v>
      </c>
      <c r="C35" s="78">
        <v>186</v>
      </c>
      <c r="D35" s="77"/>
    </row>
    <row r="36" spans="1:4" ht="20.100000000000001" customHeight="1">
      <c r="A36" s="80" t="s">
        <v>32</v>
      </c>
      <c r="B36" s="78"/>
      <c r="C36" s="78"/>
      <c r="D36" s="77"/>
    </row>
    <row r="37" spans="1:4" ht="20.100000000000001" customHeight="1">
      <c r="A37" s="80" t="s">
        <v>19</v>
      </c>
      <c r="B37" s="78"/>
      <c r="C37" s="78">
        <v>155</v>
      </c>
      <c r="D37" s="77"/>
    </row>
    <row r="38" spans="1:4" ht="20.100000000000001" customHeight="1">
      <c r="A38" s="80" t="s">
        <v>33</v>
      </c>
      <c r="B38" s="78">
        <v>521</v>
      </c>
      <c r="C38" s="78">
        <v>555</v>
      </c>
      <c r="D38" s="77"/>
    </row>
    <row r="39" spans="1:4" ht="20.100000000000001" customHeight="1">
      <c r="A39" s="79" t="s">
        <v>34</v>
      </c>
      <c r="B39" s="78">
        <f t="shared" ref="B39" si="5">SUM(B40:B50)</f>
        <v>500</v>
      </c>
      <c r="C39" s="78">
        <f t="shared" ref="C39" si="6">SUM(C40:C50)</f>
        <v>548</v>
      </c>
      <c r="D39" s="77"/>
    </row>
    <row r="40" spans="1:4" ht="20.100000000000001" customHeight="1">
      <c r="A40" s="79" t="s">
        <v>10</v>
      </c>
      <c r="B40" s="78">
        <v>453</v>
      </c>
      <c r="C40" s="78">
        <v>458</v>
      </c>
      <c r="D40" s="77"/>
    </row>
    <row r="41" spans="1:4" ht="20.100000000000001" customHeight="1">
      <c r="A41" s="79" t="s">
        <v>11</v>
      </c>
      <c r="B41" s="78">
        <v>40</v>
      </c>
      <c r="C41" s="78"/>
      <c r="D41" s="77"/>
    </row>
    <row r="42" spans="1:4" ht="20.100000000000001" customHeight="1">
      <c r="A42" s="80" t="s">
        <v>12</v>
      </c>
      <c r="B42" s="78"/>
      <c r="C42" s="78"/>
      <c r="D42" s="77"/>
    </row>
    <row r="43" spans="1:4" ht="20.100000000000001" customHeight="1">
      <c r="A43" s="80" t="s">
        <v>35</v>
      </c>
      <c r="B43" s="78"/>
      <c r="C43" s="78"/>
      <c r="D43" s="77"/>
    </row>
    <row r="44" spans="1:4" ht="20.100000000000001" customHeight="1">
      <c r="A44" s="80" t="s">
        <v>36</v>
      </c>
      <c r="B44" s="78"/>
      <c r="C44" s="78"/>
      <c r="D44" s="77"/>
    </row>
    <row r="45" spans="1:4" ht="20.100000000000001" customHeight="1">
      <c r="A45" s="79" t="s">
        <v>37</v>
      </c>
      <c r="B45" s="78"/>
      <c r="C45" s="78"/>
      <c r="D45" s="77"/>
    </row>
    <row r="46" spans="1:4" ht="20.100000000000001" customHeight="1">
      <c r="A46" s="79" t="s">
        <v>38</v>
      </c>
      <c r="B46" s="78"/>
      <c r="C46" s="78"/>
      <c r="D46" s="77"/>
    </row>
    <row r="47" spans="1:4" ht="20.100000000000001" customHeight="1">
      <c r="A47" s="79" t="s">
        <v>39</v>
      </c>
      <c r="B47" s="78">
        <v>7</v>
      </c>
      <c r="C47" s="78"/>
      <c r="D47" s="77"/>
    </row>
    <row r="48" spans="1:4" ht="20.100000000000001" customHeight="1">
      <c r="A48" s="79" t="s">
        <v>1251</v>
      </c>
      <c r="B48" s="78"/>
      <c r="C48" s="78"/>
      <c r="D48" s="77"/>
    </row>
    <row r="49" spans="1:4" ht="20.100000000000001" customHeight="1">
      <c r="A49" s="79" t="s">
        <v>19</v>
      </c>
      <c r="B49" s="78"/>
      <c r="C49" s="78"/>
      <c r="D49" s="77"/>
    </row>
    <row r="50" spans="1:4" ht="20.100000000000001" customHeight="1">
      <c r="A50" s="80" t="s">
        <v>40</v>
      </c>
      <c r="B50" s="78"/>
      <c r="C50" s="78">
        <v>90</v>
      </c>
      <c r="D50" s="77"/>
    </row>
    <row r="51" spans="1:4" ht="20.100000000000001" customHeight="1">
      <c r="A51" s="80" t="s">
        <v>41</v>
      </c>
      <c r="B51" s="78">
        <f t="shared" ref="B51" si="7">SUM(B52:B61)</f>
        <v>330</v>
      </c>
      <c r="C51" s="78">
        <f t="shared" ref="C51" si="8">SUM(C52:C61)</f>
        <v>291</v>
      </c>
      <c r="D51" s="77"/>
    </row>
    <row r="52" spans="1:4" ht="20.100000000000001" customHeight="1">
      <c r="A52" s="80" t="s">
        <v>10</v>
      </c>
      <c r="B52" s="78">
        <v>160</v>
      </c>
      <c r="C52" s="78">
        <v>181</v>
      </c>
      <c r="D52" s="77"/>
    </row>
    <row r="53" spans="1:4" ht="20.100000000000001" customHeight="1">
      <c r="A53" s="77" t="s">
        <v>11</v>
      </c>
      <c r="B53" s="78"/>
      <c r="C53" s="78">
        <v>11</v>
      </c>
      <c r="D53" s="77"/>
    </row>
    <row r="54" spans="1:4" ht="20.100000000000001" customHeight="1">
      <c r="A54" s="79" t="s">
        <v>12</v>
      </c>
      <c r="B54" s="78"/>
      <c r="C54" s="78"/>
      <c r="D54" s="77"/>
    </row>
    <row r="55" spans="1:4" ht="20.100000000000001" customHeight="1">
      <c r="A55" s="79" t="s">
        <v>42</v>
      </c>
      <c r="B55" s="78"/>
      <c r="C55" s="78"/>
      <c r="D55" s="77"/>
    </row>
    <row r="56" spans="1:4" ht="20.100000000000001" customHeight="1">
      <c r="A56" s="79" t="s">
        <v>43</v>
      </c>
      <c r="B56" s="78"/>
      <c r="C56" s="78"/>
      <c r="D56" s="77"/>
    </row>
    <row r="57" spans="1:4" ht="20.100000000000001" customHeight="1">
      <c r="A57" s="80" t="s">
        <v>44</v>
      </c>
      <c r="B57" s="78"/>
      <c r="C57" s="78"/>
      <c r="D57" s="77"/>
    </row>
    <row r="58" spans="1:4" ht="20.100000000000001" customHeight="1">
      <c r="A58" s="80" t="s">
        <v>45</v>
      </c>
      <c r="B58" s="78">
        <v>170</v>
      </c>
      <c r="C58" s="78">
        <v>99</v>
      </c>
      <c r="D58" s="77"/>
    </row>
    <row r="59" spans="1:4" ht="20.100000000000001" customHeight="1">
      <c r="A59" s="80" t="s">
        <v>46</v>
      </c>
      <c r="B59" s="78"/>
      <c r="C59" s="78"/>
      <c r="D59" s="77"/>
    </row>
    <row r="60" spans="1:4" ht="20.100000000000001" customHeight="1">
      <c r="A60" s="79" t="s">
        <v>19</v>
      </c>
      <c r="B60" s="78"/>
      <c r="C60" s="78"/>
      <c r="D60" s="77"/>
    </row>
    <row r="61" spans="1:4" ht="20.100000000000001" customHeight="1">
      <c r="A61" s="79" t="s">
        <v>47</v>
      </c>
      <c r="B61" s="78"/>
      <c r="C61" s="78"/>
      <c r="D61" s="77"/>
    </row>
    <row r="62" spans="1:4" ht="20.100000000000001" customHeight="1">
      <c r="A62" s="79" t="s">
        <v>48</v>
      </c>
      <c r="B62" s="78">
        <f t="shared" ref="B62" si="9">SUM(B63:B72)</f>
        <v>2681</v>
      </c>
      <c r="C62" s="78">
        <f t="shared" ref="C62" si="10">SUM(C63:C72)</f>
        <v>3501</v>
      </c>
      <c r="D62" s="77"/>
    </row>
    <row r="63" spans="1:4" ht="20.100000000000001" customHeight="1">
      <c r="A63" s="80" t="s">
        <v>10</v>
      </c>
      <c r="B63" s="78">
        <v>1431</v>
      </c>
      <c r="C63" s="78">
        <v>1874</v>
      </c>
      <c r="D63" s="77"/>
    </row>
    <row r="64" spans="1:4" ht="20.100000000000001" customHeight="1">
      <c r="A64" s="81" t="s">
        <v>11</v>
      </c>
      <c r="B64" s="78">
        <v>956</v>
      </c>
      <c r="C64" s="78">
        <v>306</v>
      </c>
      <c r="D64" s="77"/>
    </row>
    <row r="65" spans="1:4" ht="20.100000000000001" customHeight="1">
      <c r="A65" s="81" t="s">
        <v>12</v>
      </c>
      <c r="B65" s="78"/>
      <c r="C65" s="78"/>
      <c r="D65" s="77"/>
    </row>
    <row r="66" spans="1:4" ht="20.100000000000001" customHeight="1">
      <c r="A66" s="81" t="s">
        <v>49</v>
      </c>
      <c r="B66" s="78"/>
      <c r="C66" s="78">
        <v>55</v>
      </c>
      <c r="D66" s="77"/>
    </row>
    <row r="67" spans="1:4" ht="20.100000000000001" customHeight="1">
      <c r="A67" s="81" t="s">
        <v>50</v>
      </c>
      <c r="B67" s="78"/>
      <c r="C67" s="78">
        <v>30</v>
      </c>
      <c r="D67" s="77"/>
    </row>
    <row r="68" spans="1:4" ht="20.100000000000001" customHeight="1">
      <c r="A68" s="81" t="s">
        <v>51</v>
      </c>
      <c r="B68" s="78"/>
      <c r="C68" s="78">
        <v>40</v>
      </c>
      <c r="D68" s="77"/>
    </row>
    <row r="69" spans="1:4" ht="20.100000000000001" customHeight="1">
      <c r="A69" s="79" t="s">
        <v>52</v>
      </c>
      <c r="B69" s="78">
        <v>294</v>
      </c>
      <c r="C69" s="78">
        <v>426</v>
      </c>
      <c r="D69" s="77"/>
    </row>
    <row r="70" spans="1:4" ht="20.100000000000001" customHeight="1">
      <c r="A70" s="80" t="s">
        <v>53</v>
      </c>
      <c r="B70" s="78"/>
      <c r="C70" s="78">
        <v>770</v>
      </c>
      <c r="D70" s="77"/>
    </row>
    <row r="71" spans="1:4" ht="20.100000000000001" customHeight="1">
      <c r="A71" s="80" t="s">
        <v>19</v>
      </c>
      <c r="B71" s="78"/>
      <c r="C71" s="78"/>
      <c r="D71" s="77"/>
    </row>
    <row r="72" spans="1:4" ht="20.100000000000001" customHeight="1">
      <c r="A72" s="80" t="s">
        <v>54</v>
      </c>
      <c r="B72" s="78"/>
      <c r="C72" s="78"/>
      <c r="D72" s="77"/>
    </row>
    <row r="73" spans="1:4" ht="20.100000000000001" customHeight="1">
      <c r="A73" s="79" t="s">
        <v>55</v>
      </c>
      <c r="B73" s="78">
        <f>SUM(B74:B84)</f>
        <v>1500</v>
      </c>
      <c r="C73" s="78">
        <f>SUM(C74:C84)</f>
        <v>1900</v>
      </c>
      <c r="D73" s="77"/>
    </row>
    <row r="74" spans="1:4" ht="20.100000000000001" customHeight="1">
      <c r="A74" s="79" t="s">
        <v>10</v>
      </c>
      <c r="B74" s="78"/>
      <c r="C74" s="78"/>
      <c r="D74" s="77"/>
    </row>
    <row r="75" spans="1:4" ht="20.100000000000001" customHeight="1">
      <c r="A75" s="79" t="s">
        <v>11</v>
      </c>
      <c r="B75" s="78"/>
      <c r="C75" s="78"/>
      <c r="D75" s="77"/>
    </row>
    <row r="76" spans="1:4" ht="20.100000000000001" customHeight="1">
      <c r="A76" s="80" t="s">
        <v>12</v>
      </c>
      <c r="B76" s="78"/>
      <c r="C76" s="78"/>
      <c r="D76" s="77"/>
    </row>
    <row r="77" spans="1:4" ht="20.100000000000001" customHeight="1">
      <c r="A77" s="80" t="s">
        <v>56</v>
      </c>
      <c r="B77" s="78"/>
      <c r="C77" s="78"/>
      <c r="D77" s="77"/>
    </row>
    <row r="78" spans="1:4" ht="20.100000000000001" customHeight="1">
      <c r="A78" s="80" t="s">
        <v>57</v>
      </c>
      <c r="B78" s="78"/>
      <c r="C78" s="78"/>
      <c r="D78" s="77"/>
    </row>
    <row r="79" spans="1:4" ht="20.100000000000001" customHeight="1">
      <c r="A79" s="77" t="s">
        <v>58</v>
      </c>
      <c r="B79" s="78">
        <v>1500</v>
      </c>
      <c r="C79" s="78">
        <v>1900</v>
      </c>
      <c r="D79" s="77"/>
    </row>
    <row r="80" spans="1:4" ht="20.100000000000001" customHeight="1">
      <c r="A80" s="79" t="s">
        <v>59</v>
      </c>
      <c r="B80" s="78"/>
      <c r="C80" s="78"/>
      <c r="D80" s="77"/>
    </row>
    <row r="81" spans="1:4" ht="20.100000000000001" customHeight="1">
      <c r="A81" s="79" t="s">
        <v>60</v>
      </c>
      <c r="B81" s="78"/>
      <c r="C81" s="78"/>
      <c r="D81" s="77"/>
    </row>
    <row r="82" spans="1:4" ht="20.100000000000001" customHeight="1">
      <c r="A82" s="79" t="s">
        <v>52</v>
      </c>
      <c r="B82" s="78"/>
      <c r="C82" s="78"/>
      <c r="D82" s="77"/>
    </row>
    <row r="83" spans="1:4" ht="20.100000000000001" customHeight="1">
      <c r="A83" s="80" t="s">
        <v>19</v>
      </c>
      <c r="B83" s="78"/>
      <c r="C83" s="78"/>
      <c r="D83" s="77"/>
    </row>
    <row r="84" spans="1:4" ht="20.100000000000001" customHeight="1">
      <c r="A84" s="80" t="s">
        <v>61</v>
      </c>
      <c r="B84" s="78"/>
      <c r="C84" s="78"/>
      <c r="D84" s="77"/>
    </row>
    <row r="85" spans="1:4" ht="20.100000000000001" customHeight="1">
      <c r="A85" s="80" t="s">
        <v>62</v>
      </c>
      <c r="B85" s="78">
        <f t="shared" ref="B85" si="11">SUM(B86:B93)</f>
        <v>549</v>
      </c>
      <c r="C85" s="78">
        <f t="shared" ref="C85" si="12">SUM(C86:C93)</f>
        <v>478</v>
      </c>
      <c r="D85" s="77"/>
    </row>
    <row r="86" spans="1:4" ht="20.100000000000001" customHeight="1">
      <c r="A86" s="79" t="s">
        <v>10</v>
      </c>
      <c r="B86" s="78">
        <v>349</v>
      </c>
      <c r="C86" s="78">
        <v>298</v>
      </c>
      <c r="D86" s="77"/>
    </row>
    <row r="87" spans="1:4" ht="20.100000000000001" customHeight="1">
      <c r="A87" s="79" t="s">
        <v>11</v>
      </c>
      <c r="B87" s="78">
        <v>200</v>
      </c>
      <c r="C87" s="78"/>
      <c r="D87" s="77"/>
    </row>
    <row r="88" spans="1:4" ht="20.100000000000001" customHeight="1">
      <c r="A88" s="79" t="s">
        <v>12</v>
      </c>
      <c r="B88" s="78"/>
      <c r="C88" s="78"/>
      <c r="D88" s="77"/>
    </row>
    <row r="89" spans="1:4" ht="20.100000000000001" customHeight="1">
      <c r="A89" s="80" t="s">
        <v>63</v>
      </c>
      <c r="B89" s="78"/>
      <c r="C89" s="78">
        <v>180</v>
      </c>
      <c r="D89" s="77"/>
    </row>
    <row r="90" spans="1:4" ht="20.100000000000001" customHeight="1">
      <c r="A90" s="80" t="s">
        <v>64</v>
      </c>
      <c r="B90" s="78"/>
      <c r="C90" s="78"/>
      <c r="D90" s="77"/>
    </row>
    <row r="91" spans="1:4" ht="20.100000000000001" customHeight="1">
      <c r="A91" s="80" t="s">
        <v>52</v>
      </c>
      <c r="B91" s="78"/>
      <c r="C91" s="78"/>
      <c r="D91" s="77"/>
    </row>
    <row r="92" spans="1:4" ht="20.100000000000001" customHeight="1">
      <c r="A92" s="80" t="s">
        <v>19</v>
      </c>
      <c r="B92" s="78"/>
      <c r="C92" s="78"/>
      <c r="D92" s="77"/>
    </row>
    <row r="93" spans="1:4" ht="20.100000000000001" customHeight="1">
      <c r="A93" s="77" t="s">
        <v>65</v>
      </c>
      <c r="B93" s="78"/>
      <c r="C93" s="78"/>
      <c r="D93" s="77"/>
    </row>
    <row r="94" spans="1:4" ht="20.100000000000001" customHeight="1">
      <c r="A94" s="79" t="s">
        <v>66</v>
      </c>
      <c r="B94" s="78"/>
      <c r="C94" s="78"/>
      <c r="D94" s="77"/>
    </row>
    <row r="95" spans="1:4" ht="20.100000000000001" customHeight="1">
      <c r="A95" s="79" t="s">
        <v>10</v>
      </c>
      <c r="B95" s="78"/>
      <c r="C95" s="78"/>
      <c r="D95" s="77"/>
    </row>
    <row r="96" spans="1:4" ht="20.100000000000001" customHeight="1">
      <c r="A96" s="80" t="s">
        <v>11</v>
      </c>
      <c r="B96" s="78"/>
      <c r="C96" s="78"/>
      <c r="D96" s="77"/>
    </row>
    <row r="97" spans="1:4" ht="20.100000000000001" customHeight="1">
      <c r="A97" s="80" t="s">
        <v>12</v>
      </c>
      <c r="B97" s="78"/>
      <c r="C97" s="78"/>
      <c r="D97" s="77"/>
    </row>
    <row r="98" spans="1:4" ht="20.100000000000001" customHeight="1">
      <c r="A98" s="80" t="s">
        <v>67</v>
      </c>
      <c r="B98" s="78"/>
      <c r="C98" s="78"/>
      <c r="D98" s="77"/>
    </row>
    <row r="99" spans="1:4" ht="20.100000000000001" customHeight="1">
      <c r="A99" s="79" t="s">
        <v>68</v>
      </c>
      <c r="B99" s="78"/>
      <c r="C99" s="78"/>
      <c r="D99" s="77"/>
    </row>
    <row r="100" spans="1:4" ht="20.100000000000001" customHeight="1">
      <c r="A100" s="79" t="s">
        <v>69</v>
      </c>
      <c r="B100" s="78"/>
      <c r="C100" s="78"/>
      <c r="D100" s="77"/>
    </row>
    <row r="101" spans="1:4" ht="20.100000000000001" customHeight="1">
      <c r="A101" s="79" t="s">
        <v>52</v>
      </c>
      <c r="B101" s="78"/>
      <c r="C101" s="78"/>
      <c r="D101" s="77"/>
    </row>
    <row r="102" spans="1:4" ht="20.100000000000001" customHeight="1">
      <c r="A102" s="80" t="s">
        <v>19</v>
      </c>
      <c r="B102" s="78"/>
      <c r="C102" s="78"/>
      <c r="D102" s="77"/>
    </row>
    <row r="103" spans="1:4" ht="20.100000000000001" customHeight="1">
      <c r="A103" s="80" t="s">
        <v>70</v>
      </c>
      <c r="B103" s="78"/>
      <c r="C103" s="78"/>
      <c r="D103" s="77"/>
    </row>
    <row r="104" spans="1:4" ht="20.100000000000001" customHeight="1">
      <c r="A104" s="80" t="s">
        <v>71</v>
      </c>
      <c r="B104" s="78"/>
      <c r="C104" s="78">
        <f>SUM(C105:C118)</f>
        <v>10</v>
      </c>
      <c r="D104" s="77"/>
    </row>
    <row r="105" spans="1:4" ht="20.100000000000001" customHeight="1">
      <c r="A105" s="80" t="s">
        <v>10</v>
      </c>
      <c r="B105" s="78"/>
      <c r="C105" s="78"/>
      <c r="D105" s="77"/>
    </row>
    <row r="106" spans="1:4" ht="20.100000000000001" customHeight="1">
      <c r="A106" s="79" t="s">
        <v>11</v>
      </c>
      <c r="B106" s="78"/>
      <c r="C106" s="78"/>
      <c r="D106" s="77"/>
    </row>
    <row r="107" spans="1:4" ht="20.100000000000001" customHeight="1">
      <c r="A107" s="79" t="s">
        <v>12</v>
      </c>
      <c r="B107" s="78"/>
      <c r="C107" s="78"/>
      <c r="D107" s="77"/>
    </row>
    <row r="108" spans="1:4" ht="20.100000000000001" customHeight="1">
      <c r="A108" s="79" t="s">
        <v>72</v>
      </c>
      <c r="B108" s="78"/>
      <c r="C108" s="78"/>
      <c r="D108" s="77"/>
    </row>
    <row r="109" spans="1:4" ht="20.100000000000001" customHeight="1">
      <c r="A109" s="80" t="s">
        <v>73</v>
      </c>
      <c r="B109" s="78"/>
      <c r="C109" s="78"/>
      <c r="D109" s="77"/>
    </row>
    <row r="110" spans="1:4" ht="20.100000000000001" customHeight="1">
      <c r="A110" s="80" t="s">
        <v>74</v>
      </c>
      <c r="B110" s="78"/>
      <c r="C110" s="78"/>
      <c r="D110" s="77"/>
    </row>
    <row r="111" spans="1:4" ht="20.100000000000001" customHeight="1">
      <c r="A111" s="80" t="s">
        <v>75</v>
      </c>
      <c r="B111" s="78"/>
      <c r="C111" s="78"/>
      <c r="D111" s="77"/>
    </row>
    <row r="112" spans="1:4" ht="20.100000000000001" customHeight="1">
      <c r="A112" s="79" t="s">
        <v>76</v>
      </c>
      <c r="B112" s="78"/>
      <c r="C112" s="78"/>
      <c r="D112" s="77"/>
    </row>
    <row r="113" spans="1:4" ht="20.100000000000001" customHeight="1">
      <c r="A113" s="79" t="s">
        <v>77</v>
      </c>
      <c r="B113" s="78"/>
      <c r="C113" s="78"/>
      <c r="D113" s="77"/>
    </row>
    <row r="114" spans="1:4" ht="20.100000000000001" customHeight="1">
      <c r="A114" s="79" t="s">
        <v>78</v>
      </c>
      <c r="B114" s="78"/>
      <c r="C114" s="78"/>
      <c r="D114" s="77"/>
    </row>
    <row r="115" spans="1:4" ht="20.100000000000001" customHeight="1">
      <c r="A115" s="80" t="s">
        <v>79</v>
      </c>
      <c r="B115" s="78"/>
      <c r="C115" s="78">
        <v>10</v>
      </c>
      <c r="D115" s="77"/>
    </row>
    <row r="116" spans="1:4" ht="20.100000000000001" customHeight="1">
      <c r="A116" s="80" t="s">
        <v>80</v>
      </c>
      <c r="B116" s="78"/>
      <c r="C116" s="78"/>
      <c r="D116" s="77"/>
    </row>
    <row r="117" spans="1:4" ht="20.100000000000001" customHeight="1">
      <c r="A117" s="80" t="s">
        <v>19</v>
      </c>
      <c r="B117" s="78"/>
      <c r="C117" s="78"/>
      <c r="D117" s="77"/>
    </row>
    <row r="118" spans="1:4" ht="20.100000000000001" customHeight="1">
      <c r="A118" s="80" t="s">
        <v>81</v>
      </c>
      <c r="B118" s="78"/>
      <c r="C118" s="78"/>
      <c r="D118" s="77"/>
    </row>
    <row r="119" spans="1:4" ht="20.100000000000001" customHeight="1">
      <c r="A119" s="77" t="s">
        <v>82</v>
      </c>
      <c r="B119" s="78">
        <f t="shared" ref="B119" si="13">SUM(B120:B127)</f>
        <v>542</v>
      </c>
      <c r="C119" s="78">
        <f t="shared" ref="C119" si="14">SUM(C120:C127)</f>
        <v>1256</v>
      </c>
      <c r="D119" s="77"/>
    </row>
    <row r="120" spans="1:4" ht="20.100000000000001" customHeight="1">
      <c r="A120" s="79" t="s">
        <v>10</v>
      </c>
      <c r="B120" s="78">
        <v>402</v>
      </c>
      <c r="C120" s="78">
        <v>774</v>
      </c>
      <c r="D120" s="77"/>
    </row>
    <row r="121" spans="1:4" ht="20.100000000000001" customHeight="1">
      <c r="A121" s="79" t="s">
        <v>11</v>
      </c>
      <c r="B121" s="78">
        <v>140</v>
      </c>
      <c r="C121" s="78">
        <v>482</v>
      </c>
      <c r="D121" s="77"/>
    </row>
    <row r="122" spans="1:4" ht="20.100000000000001" customHeight="1">
      <c r="A122" s="79" t="s">
        <v>12</v>
      </c>
      <c r="B122" s="78"/>
      <c r="C122" s="78"/>
      <c r="D122" s="77"/>
    </row>
    <row r="123" spans="1:4" ht="20.100000000000001" customHeight="1">
      <c r="A123" s="80" t="s">
        <v>83</v>
      </c>
      <c r="B123" s="78"/>
      <c r="C123" s="78"/>
      <c r="D123" s="77"/>
    </row>
    <row r="124" spans="1:4" ht="20.100000000000001" customHeight="1">
      <c r="A124" s="80" t="s">
        <v>84</v>
      </c>
      <c r="B124" s="78"/>
      <c r="C124" s="78"/>
      <c r="D124" s="77"/>
    </row>
    <row r="125" spans="1:4" ht="20.100000000000001" customHeight="1">
      <c r="A125" s="80" t="s">
        <v>85</v>
      </c>
      <c r="B125" s="78"/>
      <c r="C125" s="78"/>
      <c r="D125" s="77"/>
    </row>
    <row r="126" spans="1:4" ht="20.100000000000001" customHeight="1">
      <c r="A126" s="79" t="s">
        <v>19</v>
      </c>
      <c r="B126" s="78"/>
      <c r="C126" s="78"/>
      <c r="D126" s="77"/>
    </row>
    <row r="127" spans="1:4" ht="20.100000000000001" customHeight="1">
      <c r="A127" s="79" t="s">
        <v>86</v>
      </c>
      <c r="B127" s="78"/>
      <c r="C127" s="78"/>
      <c r="D127" s="77"/>
    </row>
    <row r="128" spans="1:4" ht="20.100000000000001" customHeight="1">
      <c r="A128" s="77" t="s">
        <v>87</v>
      </c>
      <c r="B128" s="78">
        <f t="shared" ref="B128" si="15">SUM(B129:B138)</f>
        <v>197</v>
      </c>
      <c r="C128" s="78">
        <f t="shared" ref="C128" si="16">SUM(C129:C138)</f>
        <v>78</v>
      </c>
      <c r="D128" s="77"/>
    </row>
    <row r="129" spans="1:4" ht="20.100000000000001" customHeight="1">
      <c r="A129" s="79" t="s">
        <v>10</v>
      </c>
      <c r="B129" s="78">
        <v>147</v>
      </c>
      <c r="C129" s="78">
        <v>78</v>
      </c>
      <c r="D129" s="77"/>
    </row>
    <row r="130" spans="1:4" ht="20.100000000000001" customHeight="1">
      <c r="A130" s="79" t="s">
        <v>11</v>
      </c>
      <c r="B130" s="78"/>
      <c r="C130" s="78"/>
      <c r="D130" s="77"/>
    </row>
    <row r="131" spans="1:4" ht="20.100000000000001" customHeight="1">
      <c r="A131" s="79" t="s">
        <v>12</v>
      </c>
      <c r="B131" s="78"/>
      <c r="C131" s="78"/>
      <c r="D131" s="77"/>
    </row>
    <row r="132" spans="1:4" ht="20.100000000000001" customHeight="1">
      <c r="A132" s="80" t="s">
        <v>88</v>
      </c>
      <c r="B132" s="78"/>
      <c r="C132" s="78"/>
      <c r="D132" s="77"/>
    </row>
    <row r="133" spans="1:4" ht="20.100000000000001" customHeight="1">
      <c r="A133" s="80" t="s">
        <v>89</v>
      </c>
      <c r="B133" s="78"/>
      <c r="C133" s="78"/>
      <c r="D133" s="77"/>
    </row>
    <row r="134" spans="1:4" ht="20.100000000000001" customHeight="1">
      <c r="A134" s="80" t="s">
        <v>90</v>
      </c>
      <c r="B134" s="78"/>
      <c r="C134" s="78"/>
      <c r="D134" s="77"/>
    </row>
    <row r="135" spans="1:4" ht="20.100000000000001" customHeight="1">
      <c r="A135" s="79" t="s">
        <v>91</v>
      </c>
      <c r="B135" s="78"/>
      <c r="C135" s="78"/>
      <c r="D135" s="77"/>
    </row>
    <row r="136" spans="1:4" ht="20.100000000000001" customHeight="1">
      <c r="A136" s="79" t="s">
        <v>92</v>
      </c>
      <c r="B136" s="78">
        <v>50</v>
      </c>
      <c r="C136" s="78"/>
      <c r="D136" s="77"/>
    </row>
    <row r="137" spans="1:4" ht="20.100000000000001" customHeight="1">
      <c r="A137" s="79" t="s">
        <v>19</v>
      </c>
      <c r="B137" s="78"/>
      <c r="C137" s="78"/>
      <c r="D137" s="77"/>
    </row>
    <row r="138" spans="1:4" ht="20.100000000000001" customHeight="1">
      <c r="A138" s="80" t="s">
        <v>93</v>
      </c>
      <c r="B138" s="78"/>
      <c r="C138" s="78"/>
      <c r="D138" s="77"/>
    </row>
    <row r="139" spans="1:4" ht="20.100000000000001" customHeight="1">
      <c r="A139" s="80" t="s">
        <v>94</v>
      </c>
      <c r="B139" s="78"/>
      <c r="C139" s="78">
        <f>SUM(C140:C150)</f>
        <v>15</v>
      </c>
      <c r="D139" s="77"/>
    </row>
    <row r="140" spans="1:4" ht="20.100000000000001" customHeight="1">
      <c r="A140" s="80" t="s">
        <v>10</v>
      </c>
      <c r="B140" s="78"/>
      <c r="C140" s="78"/>
      <c r="D140" s="77"/>
    </row>
    <row r="141" spans="1:4" ht="20.100000000000001" customHeight="1">
      <c r="A141" s="77" t="s">
        <v>11</v>
      </c>
      <c r="B141" s="78"/>
      <c r="C141" s="78"/>
      <c r="D141" s="77"/>
    </row>
    <row r="142" spans="1:4" ht="20.100000000000001" customHeight="1">
      <c r="A142" s="79" t="s">
        <v>12</v>
      </c>
      <c r="B142" s="78"/>
      <c r="C142" s="78"/>
      <c r="D142" s="77"/>
    </row>
    <row r="143" spans="1:4" ht="20.100000000000001" customHeight="1">
      <c r="A143" s="79" t="s">
        <v>95</v>
      </c>
      <c r="B143" s="78"/>
      <c r="C143" s="78"/>
      <c r="D143" s="77"/>
    </row>
    <row r="144" spans="1:4" ht="20.100000000000001" customHeight="1">
      <c r="A144" s="79" t="s">
        <v>96</v>
      </c>
      <c r="B144" s="78"/>
      <c r="C144" s="78"/>
      <c r="D144" s="77"/>
    </row>
    <row r="145" spans="1:4" ht="20.100000000000001" customHeight="1">
      <c r="A145" s="80" t="s">
        <v>97</v>
      </c>
      <c r="B145" s="78"/>
      <c r="C145" s="78"/>
      <c r="D145" s="77"/>
    </row>
    <row r="146" spans="1:4" ht="20.100000000000001" customHeight="1">
      <c r="A146" s="80" t="s">
        <v>98</v>
      </c>
      <c r="B146" s="78"/>
      <c r="C146" s="78"/>
      <c r="D146" s="77"/>
    </row>
    <row r="147" spans="1:4" ht="20.100000000000001" customHeight="1">
      <c r="A147" s="80" t="s">
        <v>99</v>
      </c>
      <c r="B147" s="78"/>
      <c r="C147" s="78"/>
      <c r="D147" s="77"/>
    </row>
    <row r="148" spans="1:4" ht="20.100000000000001" customHeight="1">
      <c r="A148" s="79" t="s">
        <v>100</v>
      </c>
      <c r="B148" s="78"/>
      <c r="C148" s="78"/>
      <c r="D148" s="77"/>
    </row>
    <row r="149" spans="1:4" ht="20.100000000000001" customHeight="1">
      <c r="A149" s="79" t="s">
        <v>19</v>
      </c>
      <c r="B149" s="78"/>
      <c r="C149" s="78"/>
      <c r="D149" s="77"/>
    </row>
    <row r="150" spans="1:4" ht="20.100000000000001" customHeight="1">
      <c r="A150" s="79" t="s">
        <v>101</v>
      </c>
      <c r="B150" s="78"/>
      <c r="C150" s="78">
        <v>15</v>
      </c>
      <c r="D150" s="77"/>
    </row>
    <row r="151" spans="1:4" ht="20.100000000000001" customHeight="1">
      <c r="A151" s="80" t="s">
        <v>102</v>
      </c>
      <c r="B151" s="78">
        <f>SUM(B152:B160)</f>
        <v>955</v>
      </c>
      <c r="C151" s="78">
        <f>SUM(C152:C160)</f>
        <v>81</v>
      </c>
      <c r="D151" s="77"/>
    </row>
    <row r="152" spans="1:4" ht="20.100000000000001" customHeight="1">
      <c r="A152" s="80" t="s">
        <v>10</v>
      </c>
      <c r="B152" s="78">
        <v>847</v>
      </c>
      <c r="C152" s="78"/>
      <c r="D152" s="77"/>
    </row>
    <row r="153" spans="1:4" ht="20.100000000000001" customHeight="1">
      <c r="A153" s="80" t="s">
        <v>11</v>
      </c>
      <c r="B153" s="78">
        <v>108</v>
      </c>
      <c r="C153" s="78"/>
      <c r="D153" s="77"/>
    </row>
    <row r="154" spans="1:4" ht="20.100000000000001" customHeight="1">
      <c r="A154" s="77" t="s">
        <v>12</v>
      </c>
      <c r="B154" s="78"/>
      <c r="C154" s="78"/>
      <c r="D154" s="77"/>
    </row>
    <row r="155" spans="1:4" ht="20.100000000000001" customHeight="1">
      <c r="A155" s="79" t="s">
        <v>103</v>
      </c>
      <c r="B155" s="78"/>
      <c r="C155" s="78">
        <v>35</v>
      </c>
      <c r="D155" s="77"/>
    </row>
    <row r="156" spans="1:4" ht="20.100000000000001" customHeight="1">
      <c r="A156" s="79" t="s">
        <v>104</v>
      </c>
      <c r="B156" s="78"/>
      <c r="C156" s="78"/>
      <c r="D156" s="77"/>
    </row>
    <row r="157" spans="1:4" ht="20.100000000000001" customHeight="1">
      <c r="A157" s="79" t="s">
        <v>105</v>
      </c>
      <c r="B157" s="78"/>
      <c r="C157" s="78"/>
      <c r="D157" s="77"/>
    </row>
    <row r="158" spans="1:4" ht="20.100000000000001" customHeight="1">
      <c r="A158" s="80" t="s">
        <v>52</v>
      </c>
      <c r="B158" s="78"/>
      <c r="C158" s="78"/>
      <c r="D158" s="77"/>
    </row>
    <row r="159" spans="1:4" ht="20.100000000000001" customHeight="1">
      <c r="A159" s="80" t="s">
        <v>19</v>
      </c>
      <c r="B159" s="78"/>
      <c r="C159" s="78"/>
      <c r="D159" s="77"/>
    </row>
    <row r="160" spans="1:4" ht="20.100000000000001" customHeight="1">
      <c r="A160" s="80" t="s">
        <v>106</v>
      </c>
      <c r="B160" s="78"/>
      <c r="C160" s="78">
        <v>46</v>
      </c>
      <c r="D160" s="77"/>
    </row>
    <row r="161" spans="1:4" ht="20.100000000000001" customHeight="1">
      <c r="A161" s="79" t="s">
        <v>107</v>
      </c>
      <c r="B161" s="78"/>
      <c r="C161" s="78">
        <f>SUM(C162:C173)</f>
        <v>10</v>
      </c>
      <c r="D161" s="77"/>
    </row>
    <row r="162" spans="1:4" ht="20.100000000000001" customHeight="1">
      <c r="A162" s="79" t="s">
        <v>10</v>
      </c>
      <c r="B162" s="78"/>
      <c r="C162" s="78"/>
      <c r="D162" s="77"/>
    </row>
    <row r="163" spans="1:4" ht="20.100000000000001" customHeight="1">
      <c r="A163" s="79" t="s">
        <v>11</v>
      </c>
      <c r="B163" s="78"/>
      <c r="C163" s="78"/>
      <c r="D163" s="77"/>
    </row>
    <row r="164" spans="1:4" ht="20.100000000000001" customHeight="1">
      <c r="A164" s="80" t="s">
        <v>12</v>
      </c>
      <c r="B164" s="78"/>
      <c r="C164" s="78"/>
      <c r="D164" s="77"/>
    </row>
    <row r="165" spans="1:4" ht="20.100000000000001" customHeight="1">
      <c r="A165" s="80" t="s">
        <v>108</v>
      </c>
      <c r="B165" s="78"/>
      <c r="C165" s="78"/>
      <c r="D165" s="77"/>
    </row>
    <row r="166" spans="1:4" ht="20.100000000000001" customHeight="1">
      <c r="A166" s="80" t="s">
        <v>109</v>
      </c>
      <c r="B166" s="78"/>
      <c r="C166" s="78"/>
      <c r="D166" s="77"/>
    </row>
    <row r="167" spans="1:4" ht="20.100000000000001" customHeight="1">
      <c r="A167" s="80" t="s">
        <v>110</v>
      </c>
      <c r="B167" s="78"/>
      <c r="C167" s="78"/>
      <c r="D167" s="77"/>
    </row>
    <row r="168" spans="1:4" ht="20.100000000000001" customHeight="1">
      <c r="A168" s="79" t="s">
        <v>111</v>
      </c>
      <c r="B168" s="78"/>
      <c r="C168" s="78"/>
      <c r="D168" s="77"/>
    </row>
    <row r="169" spans="1:4" ht="20.100000000000001" customHeight="1">
      <c r="A169" s="79" t="s">
        <v>112</v>
      </c>
      <c r="B169" s="78"/>
      <c r="C169" s="78">
        <v>10</v>
      </c>
      <c r="D169" s="77"/>
    </row>
    <row r="170" spans="1:4" ht="20.100000000000001" customHeight="1">
      <c r="A170" s="79" t="s">
        <v>113</v>
      </c>
      <c r="B170" s="78"/>
      <c r="C170" s="78"/>
      <c r="D170" s="77"/>
    </row>
    <row r="171" spans="1:4" ht="20.100000000000001" customHeight="1">
      <c r="A171" s="80" t="s">
        <v>52</v>
      </c>
      <c r="B171" s="78"/>
      <c r="C171" s="78"/>
      <c r="D171" s="77"/>
    </row>
    <row r="172" spans="1:4" ht="20.100000000000001" customHeight="1">
      <c r="A172" s="80" t="s">
        <v>19</v>
      </c>
      <c r="B172" s="78"/>
      <c r="C172" s="78"/>
      <c r="D172" s="77"/>
    </row>
    <row r="173" spans="1:4" ht="20.100000000000001" customHeight="1">
      <c r="A173" s="80" t="s">
        <v>114</v>
      </c>
      <c r="B173" s="78"/>
      <c r="C173" s="78"/>
      <c r="D173" s="77"/>
    </row>
    <row r="174" spans="1:4" ht="20.100000000000001" customHeight="1">
      <c r="A174" s="79" t="s">
        <v>115</v>
      </c>
      <c r="B174" s="78">
        <f t="shared" ref="B174" si="17">SUM(B175:B180)</f>
        <v>54</v>
      </c>
      <c r="C174" s="78">
        <f t="shared" ref="C174" si="18">SUM(C175:C180)</f>
        <v>42</v>
      </c>
      <c r="D174" s="77"/>
    </row>
    <row r="175" spans="1:4" ht="20.100000000000001" customHeight="1">
      <c r="A175" s="79" t="s">
        <v>10</v>
      </c>
      <c r="B175" s="78">
        <v>44</v>
      </c>
      <c r="C175" s="78">
        <v>27</v>
      </c>
      <c r="D175" s="77"/>
    </row>
    <row r="176" spans="1:4" s="70" customFormat="1" ht="20.100000000000001" customHeight="1">
      <c r="A176" s="79" t="s">
        <v>11</v>
      </c>
      <c r="B176" s="78"/>
      <c r="C176" s="78"/>
      <c r="D176" s="77"/>
    </row>
    <row r="177" spans="1:4" ht="20.100000000000001" customHeight="1">
      <c r="A177" s="80" t="s">
        <v>12</v>
      </c>
      <c r="B177" s="78"/>
      <c r="C177" s="78"/>
      <c r="D177" s="77"/>
    </row>
    <row r="178" spans="1:4" ht="20.100000000000001" customHeight="1">
      <c r="A178" s="80" t="s">
        <v>116</v>
      </c>
      <c r="B178" s="78">
        <v>10</v>
      </c>
      <c r="C178" s="78">
        <v>15</v>
      </c>
      <c r="D178" s="77"/>
    </row>
    <row r="179" spans="1:4" ht="20.100000000000001" customHeight="1">
      <c r="A179" s="80" t="s">
        <v>19</v>
      </c>
      <c r="B179" s="78"/>
      <c r="C179" s="78"/>
      <c r="D179" s="77"/>
    </row>
    <row r="180" spans="1:4" ht="20.100000000000001" customHeight="1">
      <c r="A180" s="77" t="s">
        <v>117</v>
      </c>
      <c r="B180" s="78"/>
      <c r="C180" s="78"/>
      <c r="D180" s="77"/>
    </row>
    <row r="181" spans="1:4" ht="20.100000000000001" customHeight="1">
      <c r="A181" s="79" t="s">
        <v>118</v>
      </c>
      <c r="B181" s="78"/>
      <c r="C181" s="78"/>
      <c r="D181" s="77"/>
    </row>
    <row r="182" spans="1:4" ht="20.100000000000001" customHeight="1">
      <c r="A182" s="79" t="s">
        <v>10</v>
      </c>
      <c r="B182" s="78"/>
      <c r="C182" s="78"/>
      <c r="D182" s="77"/>
    </row>
    <row r="183" spans="1:4" ht="20.100000000000001" customHeight="1">
      <c r="A183" s="79" t="s">
        <v>11</v>
      </c>
      <c r="B183" s="78"/>
      <c r="C183" s="78"/>
      <c r="D183" s="77"/>
    </row>
    <row r="184" spans="1:4" ht="20.100000000000001" customHeight="1">
      <c r="A184" s="80" t="s">
        <v>12</v>
      </c>
      <c r="B184" s="78"/>
      <c r="C184" s="78"/>
      <c r="D184" s="77"/>
    </row>
    <row r="185" spans="1:4" ht="20.100000000000001" customHeight="1">
      <c r="A185" s="80" t="s">
        <v>119</v>
      </c>
      <c r="B185" s="78"/>
      <c r="C185" s="78"/>
      <c r="D185" s="77"/>
    </row>
    <row r="186" spans="1:4" ht="20.100000000000001" customHeight="1">
      <c r="A186" s="80" t="s">
        <v>19</v>
      </c>
      <c r="B186" s="78"/>
      <c r="C186" s="78"/>
      <c r="D186" s="77"/>
    </row>
    <row r="187" spans="1:4" ht="20.100000000000001" customHeight="1">
      <c r="A187" s="79" t="s">
        <v>120</v>
      </c>
      <c r="B187" s="78"/>
      <c r="C187" s="78"/>
      <c r="D187" s="77"/>
    </row>
    <row r="188" spans="1:4" ht="20.100000000000001" customHeight="1">
      <c r="A188" s="79" t="s">
        <v>121</v>
      </c>
      <c r="B188" s="78"/>
      <c r="C188" s="78"/>
      <c r="D188" s="77"/>
    </row>
    <row r="189" spans="1:4" ht="20.100000000000001" customHeight="1">
      <c r="A189" s="79" t="s">
        <v>10</v>
      </c>
      <c r="B189" s="78"/>
      <c r="C189" s="78"/>
      <c r="D189" s="77"/>
    </row>
    <row r="190" spans="1:4" ht="20.100000000000001" customHeight="1">
      <c r="A190" s="80" t="s">
        <v>11</v>
      </c>
      <c r="B190" s="78"/>
      <c r="C190" s="78"/>
      <c r="D190" s="77"/>
    </row>
    <row r="191" spans="1:4" ht="20.100000000000001" customHeight="1">
      <c r="A191" s="80" t="s">
        <v>12</v>
      </c>
      <c r="B191" s="78"/>
      <c r="C191" s="78"/>
      <c r="D191" s="77"/>
    </row>
    <row r="192" spans="1:4" ht="20.100000000000001" customHeight="1">
      <c r="A192" s="80" t="s">
        <v>122</v>
      </c>
      <c r="B192" s="78"/>
      <c r="C192" s="78"/>
      <c r="D192" s="77"/>
    </row>
    <row r="193" spans="1:4" ht="20.100000000000001" customHeight="1">
      <c r="A193" s="77" t="s">
        <v>123</v>
      </c>
      <c r="B193" s="78"/>
      <c r="C193" s="78"/>
      <c r="D193" s="77"/>
    </row>
    <row r="194" spans="1:4" ht="20.100000000000001" customHeight="1">
      <c r="A194" s="79" t="s">
        <v>124</v>
      </c>
      <c r="B194" s="78"/>
      <c r="C194" s="78"/>
      <c r="D194" s="77"/>
    </row>
    <row r="195" spans="1:4" ht="20.100000000000001" customHeight="1">
      <c r="A195" s="79" t="s">
        <v>19</v>
      </c>
      <c r="B195" s="78"/>
      <c r="C195" s="78"/>
      <c r="D195" s="77"/>
    </row>
    <row r="196" spans="1:4" ht="20.100000000000001" customHeight="1">
      <c r="A196" s="79" t="s">
        <v>125</v>
      </c>
      <c r="B196" s="78"/>
      <c r="C196" s="78"/>
      <c r="D196" s="77"/>
    </row>
    <row r="197" spans="1:4" ht="20.100000000000001" customHeight="1">
      <c r="A197" s="80" t="s">
        <v>126</v>
      </c>
      <c r="B197" s="78">
        <f t="shared" ref="B197" si="19">SUM(B198:B202)</f>
        <v>298</v>
      </c>
      <c r="C197" s="78">
        <f t="shared" ref="C197" si="20">SUM(C198:C202)</f>
        <v>293</v>
      </c>
      <c r="D197" s="77"/>
    </row>
    <row r="198" spans="1:4" ht="20.100000000000001" customHeight="1">
      <c r="A198" s="80" t="s">
        <v>10</v>
      </c>
      <c r="B198" s="78">
        <v>149</v>
      </c>
      <c r="C198" s="78">
        <v>147</v>
      </c>
      <c r="D198" s="77"/>
    </row>
    <row r="199" spans="1:4" ht="20.100000000000001" customHeight="1">
      <c r="A199" s="80" t="s">
        <v>11</v>
      </c>
      <c r="B199" s="78">
        <v>149</v>
      </c>
      <c r="C199" s="78">
        <v>146</v>
      </c>
      <c r="D199" s="77"/>
    </row>
    <row r="200" spans="1:4" ht="20.100000000000001" customHeight="1">
      <c r="A200" s="79" t="s">
        <v>12</v>
      </c>
      <c r="B200" s="78"/>
      <c r="C200" s="78"/>
      <c r="D200" s="77"/>
    </row>
    <row r="201" spans="1:4" ht="20.100000000000001" customHeight="1">
      <c r="A201" s="79" t="s">
        <v>127</v>
      </c>
      <c r="B201" s="78"/>
      <c r="C201" s="78"/>
      <c r="D201" s="77"/>
    </row>
    <row r="202" spans="1:4" ht="20.100000000000001" customHeight="1">
      <c r="A202" s="79" t="s">
        <v>128</v>
      </c>
      <c r="B202" s="78"/>
      <c r="C202" s="78"/>
      <c r="D202" s="77"/>
    </row>
    <row r="203" spans="1:4" ht="20.100000000000001" customHeight="1">
      <c r="A203" s="80" t="s">
        <v>129</v>
      </c>
      <c r="B203" s="78">
        <f t="shared" ref="B203" si="21">SUM(B204:B209)</f>
        <v>49</v>
      </c>
      <c r="C203" s="78">
        <f t="shared" ref="C203" si="22">SUM(C204:C209)</f>
        <v>88</v>
      </c>
      <c r="D203" s="77"/>
    </row>
    <row r="204" spans="1:4" ht="20.100000000000001" customHeight="1">
      <c r="A204" s="80" t="s">
        <v>10</v>
      </c>
      <c r="B204" s="78">
        <v>46</v>
      </c>
      <c r="C204" s="78">
        <v>74</v>
      </c>
      <c r="D204" s="77"/>
    </row>
    <row r="205" spans="1:4" ht="20.100000000000001" customHeight="1">
      <c r="A205" s="80" t="s">
        <v>11</v>
      </c>
      <c r="B205" s="78">
        <v>3</v>
      </c>
      <c r="C205" s="78">
        <v>11</v>
      </c>
      <c r="D205" s="77"/>
    </row>
    <row r="206" spans="1:4" ht="20.100000000000001" customHeight="1">
      <c r="A206" s="77" t="s">
        <v>12</v>
      </c>
      <c r="B206" s="78"/>
      <c r="C206" s="78"/>
      <c r="D206" s="77"/>
    </row>
    <row r="207" spans="1:4" ht="20.100000000000001" customHeight="1">
      <c r="A207" s="79" t="s">
        <v>24</v>
      </c>
      <c r="B207" s="78"/>
      <c r="C207" s="78"/>
      <c r="D207" s="77"/>
    </row>
    <row r="208" spans="1:4" ht="20.100000000000001" customHeight="1">
      <c r="A208" s="79" t="s">
        <v>19</v>
      </c>
      <c r="B208" s="78"/>
      <c r="C208" s="78"/>
      <c r="D208" s="77"/>
    </row>
    <row r="209" spans="1:4" ht="20.100000000000001" customHeight="1">
      <c r="A209" s="79" t="s">
        <v>130</v>
      </c>
      <c r="B209" s="78"/>
      <c r="C209" s="78">
        <v>3</v>
      </c>
      <c r="D209" s="77"/>
    </row>
    <row r="210" spans="1:4" ht="20.100000000000001" customHeight="1">
      <c r="A210" s="80" t="s">
        <v>131</v>
      </c>
      <c r="B210" s="78">
        <f t="shared" ref="B210" si="23">SUM(B211:B217)</f>
        <v>311</v>
      </c>
      <c r="C210" s="78">
        <f t="shared" ref="C210" si="24">SUM(C211:C217)</f>
        <v>320</v>
      </c>
      <c r="D210" s="77"/>
    </row>
    <row r="211" spans="1:4" ht="20.100000000000001" customHeight="1">
      <c r="A211" s="80" t="s">
        <v>10</v>
      </c>
      <c r="B211" s="78">
        <v>201</v>
      </c>
      <c r="C211" s="78">
        <v>189</v>
      </c>
      <c r="D211" s="110"/>
    </row>
    <row r="212" spans="1:4" ht="20.100000000000001" customHeight="1">
      <c r="A212" s="80" t="s">
        <v>11</v>
      </c>
      <c r="B212" s="78">
        <v>110</v>
      </c>
      <c r="C212" s="78">
        <v>131</v>
      </c>
      <c r="D212" s="110"/>
    </row>
    <row r="213" spans="1:4" ht="20.100000000000001" customHeight="1">
      <c r="A213" s="79" t="s">
        <v>12</v>
      </c>
      <c r="B213" s="82"/>
      <c r="C213" s="82"/>
      <c r="D213" s="110"/>
    </row>
    <row r="214" spans="1:4" ht="20.100000000000001" customHeight="1">
      <c r="A214" s="79" t="s">
        <v>132</v>
      </c>
      <c r="B214" s="78"/>
      <c r="C214" s="78"/>
      <c r="D214" s="77"/>
    </row>
    <row r="215" spans="1:4" ht="20.100000000000001" customHeight="1">
      <c r="A215" s="79" t="s">
        <v>133</v>
      </c>
      <c r="B215" s="78"/>
      <c r="C215" s="78"/>
      <c r="D215" s="77"/>
    </row>
    <row r="216" spans="1:4" ht="20.100000000000001" customHeight="1">
      <c r="A216" s="80" t="s">
        <v>19</v>
      </c>
      <c r="B216" s="83"/>
      <c r="C216" s="83"/>
      <c r="D216" s="77"/>
    </row>
    <row r="217" spans="1:4" ht="20.100000000000001" customHeight="1">
      <c r="A217" s="80" t="s">
        <v>134</v>
      </c>
      <c r="B217" s="83"/>
      <c r="C217" s="83"/>
      <c r="D217" s="77"/>
    </row>
    <row r="218" spans="1:4" ht="20.100000000000001" customHeight="1">
      <c r="A218" s="80" t="s">
        <v>135</v>
      </c>
      <c r="B218" s="83">
        <f t="shared" ref="B218" si="25">SUM(B219:B224)</f>
        <v>1333</v>
      </c>
      <c r="C218" s="83">
        <f t="shared" ref="C218" si="26">SUM(C219:C224)</f>
        <v>1399</v>
      </c>
      <c r="D218" s="77"/>
    </row>
    <row r="219" spans="1:4" ht="20.100000000000001" customHeight="1">
      <c r="A219" s="80" t="s">
        <v>10</v>
      </c>
      <c r="B219" s="83">
        <v>822</v>
      </c>
      <c r="C219" s="83">
        <v>761</v>
      </c>
      <c r="D219" s="77"/>
    </row>
    <row r="220" spans="1:4" ht="20.100000000000001" customHeight="1">
      <c r="A220" s="79" t="s">
        <v>11</v>
      </c>
      <c r="B220" s="83">
        <v>271</v>
      </c>
      <c r="C220" s="83">
        <v>281</v>
      </c>
      <c r="D220" s="77"/>
    </row>
    <row r="221" spans="1:4" ht="20.100000000000001" customHeight="1">
      <c r="A221" s="79" t="s">
        <v>12</v>
      </c>
      <c r="B221" s="83"/>
      <c r="C221" s="83"/>
      <c r="D221" s="77"/>
    </row>
    <row r="222" spans="1:4" ht="20.100000000000001" customHeight="1">
      <c r="A222" s="79" t="s">
        <v>136</v>
      </c>
      <c r="B222" s="83">
        <v>240</v>
      </c>
      <c r="C222" s="83">
        <v>357</v>
      </c>
      <c r="D222" s="77"/>
    </row>
    <row r="223" spans="1:4" ht="20.100000000000001" customHeight="1">
      <c r="A223" s="80" t="s">
        <v>19</v>
      </c>
      <c r="B223" s="83"/>
      <c r="C223" s="83"/>
      <c r="D223" s="77"/>
    </row>
    <row r="224" spans="1:4" ht="20.100000000000001" customHeight="1">
      <c r="A224" s="80" t="s">
        <v>137</v>
      </c>
      <c r="B224" s="83"/>
      <c r="C224" s="83"/>
      <c r="D224" s="77"/>
    </row>
    <row r="225" spans="1:4" ht="20.100000000000001" customHeight="1">
      <c r="A225" s="80" t="s">
        <v>138</v>
      </c>
      <c r="B225" s="83">
        <f t="shared" ref="B225" si="27">SUM(B226:B230)</f>
        <v>437</v>
      </c>
      <c r="C225" s="83">
        <f t="shared" ref="C225" si="28">SUM(C226:C230)</f>
        <v>669</v>
      </c>
      <c r="D225" s="77"/>
    </row>
    <row r="226" spans="1:4" ht="20.100000000000001" customHeight="1">
      <c r="A226" s="79" t="s">
        <v>10</v>
      </c>
      <c r="B226" s="83">
        <v>200</v>
      </c>
      <c r="C226" s="83">
        <v>237</v>
      </c>
      <c r="D226" s="77"/>
    </row>
    <row r="227" spans="1:4" ht="20.100000000000001" customHeight="1">
      <c r="A227" s="79" t="s">
        <v>11</v>
      </c>
      <c r="B227" s="83"/>
      <c r="C227" s="83">
        <v>30</v>
      </c>
      <c r="D227" s="77"/>
    </row>
    <row r="228" spans="1:4" ht="20.100000000000001" customHeight="1">
      <c r="A228" s="79" t="s">
        <v>12</v>
      </c>
      <c r="B228" s="83"/>
      <c r="C228" s="83"/>
      <c r="D228" s="77"/>
    </row>
    <row r="229" spans="1:4" ht="20.100000000000001" customHeight="1">
      <c r="A229" s="80" t="s">
        <v>19</v>
      </c>
      <c r="B229" s="83"/>
      <c r="C229" s="83">
        <v>13</v>
      </c>
      <c r="D229" s="77"/>
    </row>
    <row r="230" spans="1:4" ht="20.100000000000001" customHeight="1">
      <c r="A230" s="80" t="s">
        <v>139</v>
      </c>
      <c r="B230" s="83">
        <v>237</v>
      </c>
      <c r="C230" s="83">
        <v>389</v>
      </c>
      <c r="D230" s="77"/>
    </row>
    <row r="231" spans="1:4" ht="20.100000000000001" customHeight="1">
      <c r="A231" s="80" t="s">
        <v>140</v>
      </c>
      <c r="B231" s="83">
        <f t="shared" ref="B231" si="29">SUM(B232:B236)</f>
        <v>238</v>
      </c>
      <c r="C231" s="83">
        <f t="shared" ref="C231" si="30">SUM(C232:C236)</f>
        <v>176</v>
      </c>
      <c r="D231" s="77"/>
    </row>
    <row r="232" spans="1:4" ht="20.100000000000001" customHeight="1">
      <c r="A232" s="77" t="s">
        <v>10</v>
      </c>
      <c r="B232" s="78">
        <v>148</v>
      </c>
      <c r="C232" s="78">
        <v>173</v>
      </c>
      <c r="D232" s="77"/>
    </row>
    <row r="233" spans="1:4" ht="20.100000000000001" customHeight="1">
      <c r="A233" s="79" t="s">
        <v>11</v>
      </c>
      <c r="B233" s="78">
        <v>90</v>
      </c>
      <c r="C233" s="78">
        <v>3</v>
      </c>
      <c r="D233" s="77"/>
    </row>
    <row r="234" spans="1:4" ht="20.100000000000001" customHeight="1">
      <c r="A234" s="79" t="s">
        <v>12</v>
      </c>
      <c r="B234" s="78"/>
      <c r="C234" s="78"/>
      <c r="D234" s="77"/>
    </row>
    <row r="235" spans="1:4" ht="20.100000000000001" customHeight="1">
      <c r="A235" s="79" t="s">
        <v>19</v>
      </c>
      <c r="B235" s="78"/>
      <c r="C235" s="78"/>
      <c r="D235" s="77"/>
    </row>
    <row r="236" spans="1:4" ht="20.100000000000001" customHeight="1">
      <c r="A236" s="80" t="s">
        <v>141</v>
      </c>
      <c r="B236" s="78"/>
      <c r="C236" s="78"/>
      <c r="D236" s="77"/>
    </row>
    <row r="237" spans="1:4" ht="20.100000000000001" customHeight="1">
      <c r="A237" s="80" t="s">
        <v>142</v>
      </c>
      <c r="B237" s="78">
        <f t="shared" ref="B237" si="31">SUM(B238:B242)</f>
        <v>178</v>
      </c>
      <c r="C237" s="78">
        <f t="shared" ref="C237" si="32">SUM(C238:C242)</f>
        <v>227</v>
      </c>
      <c r="D237" s="77"/>
    </row>
    <row r="238" spans="1:4" ht="20.100000000000001" customHeight="1">
      <c r="A238" s="80" t="s">
        <v>10</v>
      </c>
      <c r="B238" s="78">
        <v>118</v>
      </c>
      <c r="C238" s="78">
        <v>141</v>
      </c>
      <c r="D238" s="77"/>
    </row>
    <row r="239" spans="1:4" ht="20.100000000000001" customHeight="1">
      <c r="A239" s="79" t="s">
        <v>11</v>
      </c>
      <c r="B239" s="78">
        <v>60</v>
      </c>
      <c r="C239" s="78">
        <v>77</v>
      </c>
      <c r="D239" s="77"/>
    </row>
    <row r="240" spans="1:4" ht="20.100000000000001" customHeight="1">
      <c r="A240" s="79" t="s">
        <v>12</v>
      </c>
      <c r="B240" s="78"/>
      <c r="C240" s="78"/>
      <c r="D240" s="77"/>
    </row>
    <row r="241" spans="1:4" ht="20.100000000000001" customHeight="1">
      <c r="A241" s="79" t="s">
        <v>19</v>
      </c>
      <c r="B241" s="78"/>
      <c r="C241" s="78"/>
      <c r="D241" s="77"/>
    </row>
    <row r="242" spans="1:4" ht="20.100000000000001" customHeight="1">
      <c r="A242" s="80" t="s">
        <v>143</v>
      </c>
      <c r="B242" s="78"/>
      <c r="C242" s="78">
        <v>9</v>
      </c>
      <c r="D242" s="77"/>
    </row>
    <row r="243" spans="1:4" ht="20.100000000000001" customHeight="1">
      <c r="A243" s="80" t="s">
        <v>144</v>
      </c>
      <c r="B243" s="78"/>
      <c r="C243" s="78"/>
      <c r="D243" s="77"/>
    </row>
    <row r="244" spans="1:4" ht="20.100000000000001" customHeight="1">
      <c r="A244" s="80" t="s">
        <v>10</v>
      </c>
      <c r="B244" s="78"/>
      <c r="C244" s="78"/>
      <c r="D244" s="77"/>
    </row>
    <row r="245" spans="1:4" ht="20.100000000000001" customHeight="1">
      <c r="A245" s="77" t="s">
        <v>11</v>
      </c>
      <c r="B245" s="78"/>
      <c r="C245" s="78"/>
      <c r="D245" s="77"/>
    </row>
    <row r="246" spans="1:4" ht="20.100000000000001" customHeight="1">
      <c r="A246" s="79" t="s">
        <v>12</v>
      </c>
      <c r="B246" s="78"/>
      <c r="C246" s="78"/>
      <c r="D246" s="77"/>
    </row>
    <row r="247" spans="1:4" ht="20.100000000000001" customHeight="1">
      <c r="A247" s="79" t="s">
        <v>19</v>
      </c>
      <c r="B247" s="78"/>
      <c r="C247" s="78"/>
      <c r="D247" s="77"/>
    </row>
    <row r="248" spans="1:4" ht="20.100000000000001" customHeight="1">
      <c r="A248" s="79" t="s">
        <v>145</v>
      </c>
      <c r="B248" s="78"/>
      <c r="C248" s="78"/>
      <c r="D248" s="77"/>
    </row>
    <row r="249" spans="1:4" ht="20.100000000000001" customHeight="1">
      <c r="A249" s="80" t="s">
        <v>146</v>
      </c>
      <c r="B249" s="78"/>
      <c r="C249" s="78"/>
      <c r="D249" s="77"/>
    </row>
    <row r="250" spans="1:4" ht="20.100000000000001" customHeight="1">
      <c r="A250" s="80" t="s">
        <v>10</v>
      </c>
      <c r="B250" s="78"/>
      <c r="C250" s="78"/>
      <c r="D250" s="77"/>
    </row>
    <row r="251" spans="1:4" ht="20.100000000000001" customHeight="1">
      <c r="A251" s="80" t="s">
        <v>11</v>
      </c>
      <c r="B251" s="78"/>
      <c r="C251" s="78"/>
      <c r="D251" s="77"/>
    </row>
    <row r="252" spans="1:4" ht="20.100000000000001" customHeight="1">
      <c r="A252" s="79" t="s">
        <v>12</v>
      </c>
      <c r="B252" s="78"/>
      <c r="C252" s="78"/>
      <c r="D252" s="77"/>
    </row>
    <row r="253" spans="1:4" ht="20.100000000000001" customHeight="1">
      <c r="A253" s="79" t="s">
        <v>19</v>
      </c>
      <c r="B253" s="78"/>
      <c r="C253" s="78"/>
      <c r="D253" s="77"/>
    </row>
    <row r="254" spans="1:4" ht="20.100000000000001" customHeight="1">
      <c r="A254" s="79" t="s">
        <v>147</v>
      </c>
      <c r="B254" s="78"/>
      <c r="C254" s="78"/>
      <c r="D254" s="77"/>
    </row>
    <row r="255" spans="1:4" ht="20.100000000000001" customHeight="1">
      <c r="A255" s="80" t="s">
        <v>148</v>
      </c>
      <c r="B255" s="78"/>
      <c r="C255" s="78"/>
      <c r="D255" s="77"/>
    </row>
    <row r="256" spans="1:4" ht="20.100000000000001" customHeight="1">
      <c r="A256" s="80" t="s">
        <v>149</v>
      </c>
      <c r="B256" s="78"/>
      <c r="C256" s="78"/>
      <c r="D256" s="77"/>
    </row>
    <row r="257" spans="1:4" ht="20.100000000000001" customHeight="1">
      <c r="A257" s="80" t="s">
        <v>150</v>
      </c>
      <c r="B257" s="78"/>
      <c r="C257" s="78"/>
      <c r="D257" s="77"/>
    </row>
    <row r="258" spans="1:4" ht="20.100000000000001" customHeight="1">
      <c r="A258" s="77" t="s">
        <v>151</v>
      </c>
      <c r="B258" s="78"/>
      <c r="C258" s="78"/>
      <c r="D258" s="77"/>
    </row>
    <row r="259" spans="1:4" ht="20.100000000000001" customHeight="1">
      <c r="A259" s="77" t="s">
        <v>1252</v>
      </c>
      <c r="B259" s="78"/>
      <c r="C259" s="78"/>
      <c r="D259" s="77"/>
    </row>
    <row r="260" spans="1:4" ht="20.100000000000001" customHeight="1">
      <c r="A260" s="77" t="s">
        <v>1253</v>
      </c>
      <c r="B260" s="78"/>
      <c r="C260" s="78"/>
      <c r="D260" s="77"/>
    </row>
    <row r="261" spans="1:4" ht="20.100000000000001" customHeight="1">
      <c r="A261" s="77" t="s">
        <v>1254</v>
      </c>
      <c r="B261" s="78"/>
      <c r="C261" s="78"/>
      <c r="D261" s="77"/>
    </row>
    <row r="262" spans="1:4" ht="20.100000000000001" customHeight="1">
      <c r="A262" s="77" t="s">
        <v>1255</v>
      </c>
      <c r="B262" s="78"/>
      <c r="C262" s="78"/>
      <c r="D262" s="77"/>
    </row>
    <row r="263" spans="1:4" ht="20.100000000000001" customHeight="1">
      <c r="A263" s="77" t="s">
        <v>1256</v>
      </c>
      <c r="B263" s="78"/>
      <c r="C263" s="78"/>
      <c r="D263" s="77"/>
    </row>
    <row r="264" spans="1:4" ht="20.100000000000001" customHeight="1">
      <c r="A264" s="77" t="s">
        <v>1257</v>
      </c>
      <c r="B264" s="78"/>
      <c r="C264" s="78"/>
      <c r="D264" s="77"/>
    </row>
    <row r="265" spans="1:4" ht="20.100000000000001" customHeight="1">
      <c r="A265" s="77" t="s">
        <v>1258</v>
      </c>
      <c r="B265" s="78"/>
      <c r="C265" s="78"/>
      <c r="D265" s="77"/>
    </row>
    <row r="266" spans="1:4" ht="20.100000000000001" customHeight="1">
      <c r="A266" s="77" t="s">
        <v>1259</v>
      </c>
      <c r="B266" s="78"/>
      <c r="C266" s="78"/>
      <c r="D266" s="77"/>
    </row>
    <row r="267" spans="1:4" ht="20.100000000000001" customHeight="1">
      <c r="A267" s="77" t="s">
        <v>1260</v>
      </c>
      <c r="B267" s="78"/>
      <c r="C267" s="78"/>
      <c r="D267" s="77"/>
    </row>
    <row r="268" spans="1:4" ht="20.100000000000001" customHeight="1">
      <c r="A268" s="77" t="s">
        <v>1261</v>
      </c>
      <c r="B268" s="78"/>
      <c r="C268" s="78"/>
      <c r="D268" s="77"/>
    </row>
    <row r="269" spans="1:4" ht="20.100000000000001" customHeight="1">
      <c r="A269" s="77" t="s">
        <v>1262</v>
      </c>
      <c r="B269" s="78"/>
      <c r="C269" s="78"/>
      <c r="D269" s="77"/>
    </row>
    <row r="270" spans="1:4" ht="20.100000000000001" customHeight="1">
      <c r="A270" s="77" t="s">
        <v>1263</v>
      </c>
      <c r="B270" s="78"/>
      <c r="C270" s="78"/>
      <c r="D270" s="77"/>
    </row>
    <row r="271" spans="1:4" ht="20.100000000000001" customHeight="1">
      <c r="A271" s="77" t="s">
        <v>1264</v>
      </c>
      <c r="B271" s="78"/>
      <c r="C271" s="78"/>
      <c r="D271" s="77"/>
    </row>
    <row r="272" spans="1:4" ht="20.100000000000001" customHeight="1">
      <c r="A272" s="77" t="s">
        <v>1265</v>
      </c>
      <c r="B272" s="78"/>
      <c r="C272" s="78"/>
      <c r="D272" s="77"/>
    </row>
    <row r="273" spans="1:4" ht="20.100000000000001" customHeight="1">
      <c r="A273" s="77" t="s">
        <v>1266</v>
      </c>
      <c r="B273" s="78"/>
      <c r="C273" s="78"/>
      <c r="D273" s="77"/>
    </row>
    <row r="274" spans="1:4" ht="20.100000000000001" customHeight="1">
      <c r="A274" s="77" t="s">
        <v>1267</v>
      </c>
      <c r="B274" s="78"/>
      <c r="C274" s="78"/>
      <c r="D274" s="77"/>
    </row>
    <row r="275" spans="1:4" ht="20.100000000000001" customHeight="1">
      <c r="A275" s="77" t="s">
        <v>1268</v>
      </c>
      <c r="B275" s="78"/>
      <c r="C275" s="78"/>
      <c r="D275" s="77"/>
    </row>
    <row r="276" spans="1:4" ht="20.100000000000001" customHeight="1">
      <c r="A276" s="77" t="s">
        <v>1269</v>
      </c>
      <c r="B276" s="78"/>
      <c r="C276" s="78"/>
      <c r="D276" s="77"/>
    </row>
    <row r="277" spans="1:4" ht="20.100000000000001" customHeight="1">
      <c r="A277" s="77" t="s">
        <v>1270</v>
      </c>
      <c r="B277" s="78"/>
      <c r="C277" s="78"/>
      <c r="D277" s="77"/>
    </row>
    <row r="278" spans="1:4" ht="20.100000000000001" customHeight="1">
      <c r="A278" s="79" t="s">
        <v>152</v>
      </c>
      <c r="B278" s="78"/>
      <c r="C278" s="78"/>
      <c r="D278" s="77"/>
    </row>
    <row r="279" spans="1:4" ht="20.100000000000001" customHeight="1">
      <c r="A279" s="79" t="s">
        <v>1272</v>
      </c>
      <c r="B279" s="78"/>
      <c r="C279" s="78"/>
      <c r="D279" s="77"/>
    </row>
    <row r="280" spans="1:4" ht="20.100000000000001" customHeight="1">
      <c r="A280" s="79" t="s">
        <v>1273</v>
      </c>
      <c r="B280" s="78"/>
      <c r="C280" s="78"/>
      <c r="D280" s="77"/>
    </row>
    <row r="281" spans="1:4" ht="20.100000000000001" customHeight="1">
      <c r="A281" s="79" t="s">
        <v>1274</v>
      </c>
      <c r="B281" s="78"/>
      <c r="C281" s="78"/>
      <c r="D281" s="77"/>
    </row>
    <row r="282" spans="1:4" ht="20.100000000000001" customHeight="1">
      <c r="A282" s="79" t="s">
        <v>1275</v>
      </c>
      <c r="B282" s="78"/>
      <c r="C282" s="78"/>
      <c r="D282" s="77"/>
    </row>
    <row r="283" spans="1:4" ht="20.100000000000001" customHeight="1">
      <c r="A283" s="79" t="s">
        <v>1276</v>
      </c>
      <c r="B283" s="78"/>
      <c r="C283" s="78"/>
      <c r="D283" s="77"/>
    </row>
    <row r="284" spans="1:4" ht="20.100000000000001" customHeight="1">
      <c r="A284" s="79" t="s">
        <v>1277</v>
      </c>
      <c r="B284" s="78"/>
      <c r="C284" s="78"/>
      <c r="D284" s="77"/>
    </row>
    <row r="285" spans="1:4" ht="20.100000000000001" customHeight="1">
      <c r="A285" s="79" t="s">
        <v>1278</v>
      </c>
      <c r="B285" s="78"/>
      <c r="C285" s="78"/>
      <c r="D285" s="77"/>
    </row>
    <row r="286" spans="1:4" ht="20.100000000000001" customHeight="1">
      <c r="A286" s="79" t="s">
        <v>1279</v>
      </c>
      <c r="B286" s="78"/>
      <c r="C286" s="78"/>
      <c r="D286" s="77"/>
    </row>
    <row r="287" spans="1:4" ht="20.100000000000001" customHeight="1">
      <c r="A287" s="79" t="s">
        <v>1280</v>
      </c>
      <c r="B287" s="78"/>
      <c r="C287" s="78"/>
      <c r="D287" s="77"/>
    </row>
    <row r="288" spans="1:4" ht="20.100000000000001" customHeight="1">
      <c r="A288" s="79" t="s">
        <v>1281</v>
      </c>
      <c r="B288" s="78"/>
      <c r="C288" s="78"/>
      <c r="D288" s="77"/>
    </row>
    <row r="289" spans="1:4" ht="20.100000000000001" customHeight="1">
      <c r="A289" s="79" t="s">
        <v>153</v>
      </c>
      <c r="B289" s="78"/>
      <c r="C289" s="78"/>
      <c r="D289" s="77"/>
    </row>
    <row r="290" spans="1:4" ht="20.100000000000001" customHeight="1">
      <c r="A290" s="79" t="s">
        <v>1271</v>
      </c>
      <c r="B290" s="78"/>
      <c r="C290" s="78"/>
      <c r="D290" s="77"/>
    </row>
    <row r="291" spans="1:4" ht="20.100000000000001" customHeight="1">
      <c r="A291" s="77" t="s">
        <v>154</v>
      </c>
      <c r="B291" s="78">
        <f>B292+B294+B296+B298+B308</f>
        <v>272</v>
      </c>
      <c r="C291" s="78">
        <f>C292+C294+C296+C298+C308</f>
        <v>222</v>
      </c>
      <c r="D291" s="77"/>
    </row>
    <row r="292" spans="1:4" ht="20.100000000000001" customHeight="1">
      <c r="A292" s="80" t="s">
        <v>1283</v>
      </c>
      <c r="B292" s="78"/>
      <c r="C292" s="78"/>
      <c r="D292" s="77"/>
    </row>
    <row r="293" spans="1:4" ht="20.100000000000001" customHeight="1">
      <c r="A293" s="80" t="s">
        <v>1284</v>
      </c>
      <c r="B293" s="78"/>
      <c r="C293" s="78"/>
      <c r="D293" s="77"/>
    </row>
    <row r="294" spans="1:4" ht="20.100000000000001" customHeight="1">
      <c r="A294" s="80" t="s">
        <v>1285</v>
      </c>
      <c r="B294" s="78"/>
      <c r="C294" s="78"/>
      <c r="D294" s="77"/>
    </row>
    <row r="295" spans="1:4" ht="20.100000000000001" customHeight="1">
      <c r="A295" s="80" t="s">
        <v>1286</v>
      </c>
      <c r="B295" s="78"/>
      <c r="C295" s="78"/>
      <c r="D295" s="77"/>
    </row>
    <row r="296" spans="1:4" ht="20.100000000000001" customHeight="1">
      <c r="A296" s="80" t="s">
        <v>1287</v>
      </c>
      <c r="B296" s="78"/>
      <c r="C296" s="78"/>
      <c r="D296" s="77"/>
    </row>
    <row r="297" spans="1:4" ht="20.100000000000001" customHeight="1">
      <c r="A297" s="80" t="s">
        <v>1288</v>
      </c>
      <c r="B297" s="78"/>
      <c r="C297" s="78"/>
      <c r="D297" s="77"/>
    </row>
    <row r="298" spans="1:4" ht="20.100000000000001" customHeight="1">
      <c r="A298" s="80" t="s">
        <v>155</v>
      </c>
      <c r="B298" s="78">
        <f>SUM(B299:B307)</f>
        <v>272</v>
      </c>
      <c r="C298" s="78">
        <f>SUM(C299:C307)</f>
        <v>222</v>
      </c>
      <c r="D298" s="77"/>
    </row>
    <row r="299" spans="1:4" ht="20.100000000000001" customHeight="1">
      <c r="A299" s="80" t="s">
        <v>156</v>
      </c>
      <c r="B299" s="78"/>
      <c r="C299" s="78"/>
      <c r="D299" s="77"/>
    </row>
    <row r="300" spans="1:4" ht="20.100000000000001" customHeight="1">
      <c r="A300" s="79" t="s">
        <v>157</v>
      </c>
      <c r="B300" s="78"/>
      <c r="C300" s="78"/>
      <c r="D300" s="77"/>
    </row>
    <row r="301" spans="1:4" ht="20.100000000000001" customHeight="1">
      <c r="A301" s="79" t="s">
        <v>158</v>
      </c>
      <c r="B301" s="78"/>
      <c r="C301" s="78"/>
      <c r="D301" s="77"/>
    </row>
    <row r="302" spans="1:4" ht="20.100000000000001" customHeight="1">
      <c r="A302" s="79" t="s">
        <v>159</v>
      </c>
      <c r="B302" s="78"/>
      <c r="C302" s="78"/>
      <c r="D302" s="77"/>
    </row>
    <row r="303" spans="1:4" ht="20.100000000000001" customHeight="1">
      <c r="A303" s="80" t="s">
        <v>160</v>
      </c>
      <c r="B303" s="78"/>
      <c r="C303" s="78"/>
      <c r="D303" s="77"/>
    </row>
    <row r="304" spans="1:4" ht="20.100000000000001" customHeight="1">
      <c r="A304" s="80" t="s">
        <v>161</v>
      </c>
      <c r="B304" s="78">
        <v>40</v>
      </c>
      <c r="C304" s="78">
        <v>40</v>
      </c>
      <c r="D304" s="77"/>
    </row>
    <row r="305" spans="1:4" ht="20.100000000000001" customHeight="1">
      <c r="A305" s="80" t="s">
        <v>162</v>
      </c>
      <c r="B305" s="78"/>
      <c r="C305" s="78"/>
      <c r="D305" s="77"/>
    </row>
    <row r="306" spans="1:4" ht="20.100000000000001" customHeight="1">
      <c r="A306" s="80" t="s">
        <v>1289</v>
      </c>
      <c r="B306" s="78"/>
      <c r="C306" s="78"/>
      <c r="D306" s="77"/>
    </row>
    <row r="307" spans="1:4" ht="20.100000000000001" customHeight="1">
      <c r="A307" s="80" t="s">
        <v>163</v>
      </c>
      <c r="B307" s="78">
        <v>232</v>
      </c>
      <c r="C307" s="78">
        <v>182</v>
      </c>
      <c r="D307" s="77"/>
    </row>
    <row r="308" spans="1:4" ht="20.100000000000001" customHeight="1">
      <c r="A308" s="80" t="s">
        <v>164</v>
      </c>
      <c r="B308" s="78"/>
      <c r="C308" s="78"/>
      <c r="D308" s="77"/>
    </row>
    <row r="309" spans="1:4" ht="20.100000000000001" customHeight="1">
      <c r="A309" s="80" t="s">
        <v>1282</v>
      </c>
      <c r="B309" s="78"/>
      <c r="C309" s="78"/>
      <c r="D309" s="77"/>
    </row>
    <row r="310" spans="1:4" ht="20.100000000000001" customHeight="1">
      <c r="A310" s="77" t="s">
        <v>165</v>
      </c>
      <c r="B310" s="78">
        <f>B311+B321+B343+B350+B362+B371+B385+B394+B403+B411+B419+B428</f>
        <v>7061</v>
      </c>
      <c r="C310" s="109">
        <f>C311+C321+C343+C350+C362+C371+C385+C394+C403+C411+C419+C428</f>
        <v>4711</v>
      </c>
      <c r="D310" s="77"/>
    </row>
    <row r="311" spans="1:4" ht="20.100000000000001" customHeight="1">
      <c r="A311" s="79" t="s">
        <v>166</v>
      </c>
      <c r="B311" s="107">
        <f>SUM(B312:B320)</f>
        <v>300</v>
      </c>
      <c r="C311" s="107">
        <f>SUM(C312:C320)</f>
        <v>168</v>
      </c>
      <c r="D311" s="77"/>
    </row>
    <row r="312" spans="1:4" ht="20.100000000000001" customHeight="1">
      <c r="A312" s="79" t="s">
        <v>167</v>
      </c>
      <c r="B312" s="78"/>
      <c r="C312" s="78"/>
      <c r="D312" s="77"/>
    </row>
    <row r="313" spans="1:4" ht="20.100000000000001" customHeight="1">
      <c r="A313" s="79" t="s">
        <v>168</v>
      </c>
      <c r="B313" s="78"/>
      <c r="C313" s="78"/>
      <c r="D313" s="77"/>
    </row>
    <row r="314" spans="1:4" ht="20.100000000000001" customHeight="1">
      <c r="A314" s="80" t="s">
        <v>169</v>
      </c>
      <c r="B314" s="78">
        <v>300</v>
      </c>
      <c r="C314" s="78">
        <v>168</v>
      </c>
      <c r="D314" s="77"/>
    </row>
    <row r="315" spans="1:4" ht="20.100000000000001" customHeight="1">
      <c r="A315" s="80" t="s">
        <v>170</v>
      </c>
      <c r="B315" s="78"/>
      <c r="C315" s="78"/>
      <c r="D315" s="77"/>
    </row>
    <row r="316" spans="1:4" ht="20.100000000000001" customHeight="1">
      <c r="A316" s="80" t="s">
        <v>171</v>
      </c>
      <c r="B316" s="78"/>
      <c r="C316" s="78"/>
      <c r="D316" s="77"/>
    </row>
    <row r="317" spans="1:4" ht="20.100000000000001" customHeight="1">
      <c r="A317" s="79" t="s">
        <v>172</v>
      </c>
      <c r="B317" s="78"/>
      <c r="C317" s="78"/>
      <c r="D317" s="77"/>
    </row>
    <row r="318" spans="1:4" ht="20.100000000000001" customHeight="1">
      <c r="A318" s="79" t="s">
        <v>173</v>
      </c>
      <c r="B318" s="78"/>
      <c r="C318" s="78"/>
      <c r="D318" s="77"/>
    </row>
    <row r="319" spans="1:4" ht="20.100000000000001" customHeight="1">
      <c r="A319" s="79" t="s">
        <v>174</v>
      </c>
      <c r="B319" s="78"/>
      <c r="C319" s="78"/>
      <c r="D319" s="77"/>
    </row>
    <row r="320" spans="1:4" ht="20.100000000000001" customHeight="1">
      <c r="A320" s="80" t="s">
        <v>175</v>
      </c>
      <c r="B320" s="78"/>
      <c r="C320" s="78"/>
      <c r="D320" s="77"/>
    </row>
    <row r="321" spans="1:4" ht="20.100000000000001" customHeight="1">
      <c r="A321" s="80" t="s">
        <v>176</v>
      </c>
      <c r="B321" s="78">
        <f>SUM(B322:B342)</f>
        <v>4200</v>
      </c>
      <c r="C321" s="78">
        <f>SUM(C322:C342)</f>
        <v>3642</v>
      </c>
      <c r="D321" s="77"/>
    </row>
    <row r="322" spans="1:4" ht="20.100000000000001" customHeight="1">
      <c r="A322" s="80" t="s">
        <v>10</v>
      </c>
      <c r="B322" s="78">
        <v>2495</v>
      </c>
      <c r="C322" s="78">
        <v>2228</v>
      </c>
      <c r="D322" s="77"/>
    </row>
    <row r="323" spans="1:4" ht="20.100000000000001" customHeight="1">
      <c r="A323" s="77" t="s">
        <v>11</v>
      </c>
      <c r="B323" s="78">
        <v>221</v>
      </c>
      <c r="C323" s="78">
        <v>347</v>
      </c>
      <c r="D323" s="77"/>
    </row>
    <row r="324" spans="1:4" ht="20.100000000000001" customHeight="1">
      <c r="A324" s="79" t="s">
        <v>12</v>
      </c>
      <c r="B324" s="78"/>
      <c r="C324" s="78"/>
      <c r="D324" s="77"/>
    </row>
    <row r="325" spans="1:4" ht="20.100000000000001" customHeight="1">
      <c r="A325" s="79" t="s">
        <v>177</v>
      </c>
      <c r="B325" s="78">
        <v>187</v>
      </c>
      <c r="C325" s="78">
        <v>558</v>
      </c>
      <c r="D325" s="77"/>
    </row>
    <row r="326" spans="1:4" ht="20.100000000000001" customHeight="1">
      <c r="A326" s="79" t="s">
        <v>178</v>
      </c>
      <c r="B326" s="78"/>
      <c r="C326" s="78"/>
      <c r="D326" s="77"/>
    </row>
    <row r="327" spans="1:4" ht="20.100000000000001" customHeight="1">
      <c r="A327" s="80" t="s">
        <v>179</v>
      </c>
      <c r="B327" s="78"/>
      <c r="C327" s="78"/>
      <c r="D327" s="77"/>
    </row>
    <row r="328" spans="1:4" ht="20.100000000000001" customHeight="1">
      <c r="A328" s="80" t="s">
        <v>180</v>
      </c>
      <c r="B328" s="78"/>
      <c r="C328" s="78"/>
      <c r="D328" s="77"/>
    </row>
    <row r="329" spans="1:4" ht="20.100000000000001" customHeight="1">
      <c r="A329" s="80" t="s">
        <v>181</v>
      </c>
      <c r="B329" s="78"/>
      <c r="C329" s="78"/>
      <c r="D329" s="77"/>
    </row>
    <row r="330" spans="1:4" ht="20.100000000000001" customHeight="1">
      <c r="A330" s="79" t="s">
        <v>182</v>
      </c>
      <c r="B330" s="78"/>
      <c r="C330" s="78"/>
      <c r="D330" s="77"/>
    </row>
    <row r="331" spans="1:4" ht="20.100000000000001" customHeight="1">
      <c r="A331" s="79" t="s">
        <v>183</v>
      </c>
      <c r="B331" s="78"/>
      <c r="C331" s="78"/>
      <c r="D331" s="77"/>
    </row>
    <row r="332" spans="1:4" ht="20.100000000000001" customHeight="1">
      <c r="A332" s="79" t="s">
        <v>184</v>
      </c>
      <c r="B332" s="78"/>
      <c r="C332" s="78">
        <v>59</v>
      </c>
      <c r="D332" s="77"/>
    </row>
    <row r="333" spans="1:4" ht="20.100000000000001" customHeight="1">
      <c r="A333" s="80" t="s">
        <v>185</v>
      </c>
      <c r="B333" s="78">
        <v>1282</v>
      </c>
      <c r="C333" s="78">
        <v>435</v>
      </c>
      <c r="D333" s="77"/>
    </row>
    <row r="334" spans="1:4" ht="20.100000000000001" customHeight="1">
      <c r="A334" s="80" t="s">
        <v>186</v>
      </c>
      <c r="B334" s="78"/>
      <c r="C334" s="78"/>
      <c r="D334" s="77"/>
    </row>
    <row r="335" spans="1:4" ht="20.100000000000001" customHeight="1">
      <c r="A335" s="80" t="s">
        <v>187</v>
      </c>
      <c r="B335" s="78">
        <v>15</v>
      </c>
      <c r="C335" s="78">
        <v>15</v>
      </c>
      <c r="D335" s="77"/>
    </row>
    <row r="336" spans="1:4" ht="20.100000000000001" customHeight="1">
      <c r="A336" s="77" t="s">
        <v>188</v>
      </c>
      <c r="B336" s="78"/>
      <c r="C336" s="78"/>
      <c r="D336" s="77"/>
    </row>
    <row r="337" spans="1:4" ht="20.100000000000001" customHeight="1">
      <c r="A337" s="79" t="s">
        <v>189</v>
      </c>
      <c r="B337" s="78"/>
      <c r="C337" s="78"/>
      <c r="D337" s="77"/>
    </row>
    <row r="338" spans="1:4" ht="20.100000000000001" customHeight="1">
      <c r="A338" s="79" t="s">
        <v>190</v>
      </c>
      <c r="B338" s="78"/>
      <c r="C338" s="78"/>
      <c r="D338" s="77"/>
    </row>
    <row r="339" spans="1:4" ht="20.100000000000001" customHeight="1">
      <c r="A339" s="79" t="s">
        <v>191</v>
      </c>
      <c r="B339" s="78"/>
      <c r="C339" s="78"/>
      <c r="D339" s="77"/>
    </row>
    <row r="340" spans="1:4" ht="20.100000000000001" customHeight="1">
      <c r="A340" s="80" t="s">
        <v>52</v>
      </c>
      <c r="B340" s="78"/>
      <c r="C340" s="78"/>
      <c r="D340" s="77"/>
    </row>
    <row r="341" spans="1:4" ht="20.100000000000001" customHeight="1">
      <c r="A341" s="80" t="s">
        <v>19</v>
      </c>
      <c r="B341" s="78"/>
      <c r="C341" s="78"/>
      <c r="D341" s="77"/>
    </row>
    <row r="342" spans="1:4" ht="20.100000000000001" customHeight="1">
      <c r="A342" s="80" t="s">
        <v>192</v>
      </c>
      <c r="B342" s="78"/>
      <c r="C342" s="78"/>
      <c r="D342" s="77"/>
    </row>
    <row r="343" spans="1:4" ht="20.100000000000001" customHeight="1">
      <c r="A343" s="79" t="s">
        <v>193</v>
      </c>
      <c r="B343" s="78"/>
      <c r="C343" s="78"/>
      <c r="D343" s="77"/>
    </row>
    <row r="344" spans="1:4" ht="20.100000000000001" customHeight="1">
      <c r="A344" s="79" t="s">
        <v>10</v>
      </c>
      <c r="B344" s="78"/>
      <c r="C344" s="78"/>
      <c r="D344" s="77"/>
    </row>
    <row r="345" spans="1:4" ht="20.100000000000001" customHeight="1">
      <c r="A345" s="79" t="s">
        <v>11</v>
      </c>
      <c r="B345" s="78"/>
      <c r="C345" s="78"/>
      <c r="D345" s="77"/>
    </row>
    <row r="346" spans="1:4" ht="20.100000000000001" customHeight="1">
      <c r="A346" s="80" t="s">
        <v>12</v>
      </c>
      <c r="B346" s="78"/>
      <c r="C346" s="78"/>
      <c r="D346" s="77"/>
    </row>
    <row r="347" spans="1:4" ht="20.100000000000001" customHeight="1">
      <c r="A347" s="80" t="s">
        <v>194</v>
      </c>
      <c r="B347" s="78"/>
      <c r="C347" s="78"/>
      <c r="D347" s="77"/>
    </row>
    <row r="348" spans="1:4" ht="20.100000000000001" customHeight="1">
      <c r="A348" s="80" t="s">
        <v>19</v>
      </c>
      <c r="B348" s="78"/>
      <c r="C348" s="78"/>
      <c r="D348" s="77"/>
    </row>
    <row r="349" spans="1:4" ht="20.100000000000001" customHeight="1">
      <c r="A349" s="77" t="s">
        <v>195</v>
      </c>
      <c r="B349" s="78"/>
      <c r="C349" s="78"/>
      <c r="D349" s="77"/>
    </row>
    <row r="350" spans="1:4" ht="20.100000000000001" customHeight="1">
      <c r="A350" s="79" t="s">
        <v>196</v>
      </c>
      <c r="B350" s="78">
        <f>SUM(B351:B361)</f>
        <v>955</v>
      </c>
      <c r="C350" s="78">
        <f>SUM(C351:C361)</f>
        <v>0</v>
      </c>
      <c r="D350" s="77"/>
    </row>
    <row r="351" spans="1:4" ht="20.100000000000001" customHeight="1">
      <c r="A351" s="79" t="s">
        <v>10</v>
      </c>
      <c r="B351" s="78">
        <v>519</v>
      </c>
      <c r="C351" s="78"/>
      <c r="D351" s="77"/>
    </row>
    <row r="352" spans="1:4" ht="20.100000000000001" customHeight="1">
      <c r="A352" s="79" t="s">
        <v>11</v>
      </c>
      <c r="B352" s="78">
        <v>436</v>
      </c>
      <c r="C352" s="78"/>
      <c r="D352" s="77"/>
    </row>
    <row r="353" spans="1:4" ht="20.100000000000001" customHeight="1">
      <c r="A353" s="80" t="s">
        <v>12</v>
      </c>
      <c r="B353" s="78"/>
      <c r="C353" s="78"/>
      <c r="D353" s="77"/>
    </row>
    <row r="354" spans="1:4" ht="20.100000000000001" customHeight="1">
      <c r="A354" s="80" t="s">
        <v>197</v>
      </c>
      <c r="B354" s="78"/>
      <c r="C354" s="78"/>
      <c r="D354" s="77"/>
    </row>
    <row r="355" spans="1:4" ht="20.100000000000001" customHeight="1">
      <c r="A355" s="80" t="s">
        <v>198</v>
      </c>
      <c r="B355" s="78"/>
      <c r="C355" s="78"/>
      <c r="D355" s="77"/>
    </row>
    <row r="356" spans="1:4" ht="20.100000000000001" customHeight="1">
      <c r="A356" s="79" t="s">
        <v>199</v>
      </c>
      <c r="B356" s="78"/>
      <c r="C356" s="78"/>
      <c r="D356" s="77"/>
    </row>
    <row r="357" spans="1:4" ht="20.100000000000001" customHeight="1">
      <c r="A357" s="79" t="s">
        <v>200</v>
      </c>
      <c r="B357" s="78"/>
      <c r="C357" s="78"/>
      <c r="D357" s="77"/>
    </row>
    <row r="358" spans="1:4" ht="20.100000000000001" customHeight="1">
      <c r="A358" s="79" t="s">
        <v>201</v>
      </c>
      <c r="B358" s="78"/>
      <c r="C358" s="78"/>
      <c r="D358" s="77"/>
    </row>
    <row r="359" spans="1:4" ht="20.100000000000001" customHeight="1">
      <c r="A359" s="80" t="s">
        <v>202</v>
      </c>
      <c r="B359" s="78"/>
      <c r="C359" s="78"/>
      <c r="D359" s="77"/>
    </row>
    <row r="360" spans="1:4" ht="20.100000000000001" customHeight="1">
      <c r="A360" s="80" t="s">
        <v>19</v>
      </c>
      <c r="B360" s="78"/>
      <c r="C360" s="78"/>
      <c r="D360" s="77"/>
    </row>
    <row r="361" spans="1:4" ht="20.100000000000001" customHeight="1">
      <c r="A361" s="80" t="s">
        <v>203</v>
      </c>
      <c r="B361" s="78"/>
      <c r="C361" s="78"/>
      <c r="D361" s="77"/>
    </row>
    <row r="362" spans="1:4" ht="20.100000000000001" customHeight="1">
      <c r="A362" s="77" t="s">
        <v>204</v>
      </c>
      <c r="B362" s="78">
        <f>SUM(B363:B370)</f>
        <v>873</v>
      </c>
      <c r="C362" s="78">
        <f>SUM(C363:C370)</f>
        <v>0</v>
      </c>
      <c r="D362" s="77"/>
    </row>
    <row r="363" spans="1:4" ht="20.100000000000001" customHeight="1">
      <c r="A363" s="79" t="s">
        <v>10</v>
      </c>
      <c r="B363" s="78">
        <v>646</v>
      </c>
      <c r="C363" s="78"/>
      <c r="D363" s="77"/>
    </row>
    <row r="364" spans="1:4" ht="20.100000000000001" customHeight="1">
      <c r="A364" s="79" t="s">
        <v>11</v>
      </c>
      <c r="B364" s="78">
        <v>227</v>
      </c>
      <c r="C364" s="78"/>
      <c r="D364" s="77"/>
    </row>
    <row r="365" spans="1:4" ht="20.100000000000001" customHeight="1">
      <c r="A365" s="79" t="s">
        <v>12</v>
      </c>
      <c r="B365" s="78"/>
      <c r="C365" s="78"/>
      <c r="D365" s="77"/>
    </row>
    <row r="366" spans="1:4" ht="20.100000000000001" customHeight="1">
      <c r="A366" s="80" t="s">
        <v>205</v>
      </c>
      <c r="B366" s="78"/>
      <c r="C366" s="78"/>
      <c r="D366" s="77"/>
    </row>
    <row r="367" spans="1:4" ht="20.100000000000001" customHeight="1">
      <c r="A367" s="80" t="s">
        <v>206</v>
      </c>
      <c r="B367" s="78"/>
      <c r="C367" s="78"/>
      <c r="D367" s="77"/>
    </row>
    <row r="368" spans="1:4" ht="20.100000000000001" customHeight="1">
      <c r="A368" s="80" t="s">
        <v>207</v>
      </c>
      <c r="B368" s="78"/>
      <c r="C368" s="78"/>
      <c r="D368" s="77"/>
    </row>
    <row r="369" spans="1:4" ht="20.100000000000001" customHeight="1">
      <c r="A369" s="79" t="s">
        <v>19</v>
      </c>
      <c r="B369" s="78"/>
      <c r="C369" s="78"/>
      <c r="D369" s="77"/>
    </row>
    <row r="370" spans="1:4" ht="20.100000000000001" customHeight="1">
      <c r="A370" s="79" t="s">
        <v>208</v>
      </c>
      <c r="B370" s="78"/>
      <c r="C370" s="78"/>
      <c r="D370" s="77"/>
    </row>
    <row r="371" spans="1:4" ht="20.100000000000001" customHeight="1">
      <c r="A371" s="79" t="s">
        <v>209</v>
      </c>
      <c r="B371" s="78">
        <f>SUM(B372:B384)</f>
        <v>733</v>
      </c>
      <c r="C371" s="78">
        <f>SUM(C372:C384)</f>
        <v>901</v>
      </c>
      <c r="D371" s="77"/>
    </row>
    <row r="372" spans="1:4" ht="20.100000000000001" customHeight="1">
      <c r="A372" s="80" t="s">
        <v>10</v>
      </c>
      <c r="B372" s="78">
        <v>638</v>
      </c>
      <c r="C372" s="78">
        <v>675</v>
      </c>
      <c r="D372" s="77"/>
    </row>
    <row r="373" spans="1:4" ht="20.100000000000001" customHeight="1">
      <c r="A373" s="80" t="s">
        <v>11</v>
      </c>
      <c r="B373" s="78">
        <v>95</v>
      </c>
      <c r="C373" s="78">
        <v>99</v>
      </c>
      <c r="D373" s="77"/>
    </row>
    <row r="374" spans="1:4" ht="20.100000000000001" customHeight="1">
      <c r="A374" s="80" t="s">
        <v>12</v>
      </c>
      <c r="B374" s="78"/>
      <c r="C374" s="78"/>
      <c r="D374" s="77"/>
    </row>
    <row r="375" spans="1:4" ht="20.100000000000001" customHeight="1">
      <c r="A375" s="77" t="s">
        <v>210</v>
      </c>
      <c r="B375" s="78"/>
      <c r="C375" s="78">
        <v>31</v>
      </c>
      <c r="D375" s="77"/>
    </row>
    <row r="376" spans="1:4" ht="20.100000000000001" customHeight="1">
      <c r="A376" s="79" t="s">
        <v>211</v>
      </c>
      <c r="B376" s="78"/>
      <c r="C376" s="78"/>
      <c r="D376" s="77"/>
    </row>
    <row r="377" spans="1:4" ht="20.100000000000001" customHeight="1">
      <c r="A377" s="79" t="s">
        <v>212</v>
      </c>
      <c r="B377" s="78"/>
      <c r="C377" s="78"/>
      <c r="D377" s="77"/>
    </row>
    <row r="378" spans="1:4" ht="20.100000000000001" customHeight="1">
      <c r="A378" s="79" t="s">
        <v>213</v>
      </c>
      <c r="B378" s="78"/>
      <c r="C378" s="78">
        <v>16</v>
      </c>
      <c r="D378" s="77"/>
    </row>
    <row r="379" spans="1:4" ht="20.100000000000001" customHeight="1">
      <c r="A379" s="80" t="s">
        <v>214</v>
      </c>
      <c r="B379" s="78"/>
      <c r="C379" s="78"/>
      <c r="D379" s="77"/>
    </row>
    <row r="380" spans="1:4" ht="20.100000000000001" customHeight="1">
      <c r="A380" s="80" t="s">
        <v>215</v>
      </c>
      <c r="B380" s="78"/>
      <c r="C380" s="78"/>
      <c r="D380" s="77"/>
    </row>
    <row r="381" spans="1:4" ht="20.100000000000001" customHeight="1">
      <c r="A381" s="80" t="s">
        <v>216</v>
      </c>
      <c r="B381" s="78"/>
      <c r="C381" s="78"/>
      <c r="D381" s="77"/>
    </row>
    <row r="382" spans="1:4" ht="20.100000000000001" customHeight="1">
      <c r="A382" s="80" t="s">
        <v>217</v>
      </c>
      <c r="B382" s="78"/>
      <c r="C382" s="78"/>
      <c r="D382" s="77"/>
    </row>
    <row r="383" spans="1:4" ht="20.100000000000001" customHeight="1">
      <c r="A383" s="80" t="s">
        <v>19</v>
      </c>
      <c r="B383" s="78"/>
      <c r="C383" s="78"/>
      <c r="D383" s="77"/>
    </row>
    <row r="384" spans="1:4" ht="20.100000000000001" customHeight="1">
      <c r="A384" s="79" t="s">
        <v>218</v>
      </c>
      <c r="B384" s="78"/>
      <c r="C384" s="78">
        <v>80</v>
      </c>
      <c r="D384" s="77"/>
    </row>
    <row r="385" spans="1:4" ht="20.100000000000001" customHeight="1">
      <c r="A385" s="79" t="s">
        <v>219</v>
      </c>
      <c r="B385" s="78"/>
      <c r="C385" s="78"/>
      <c r="D385" s="77"/>
    </row>
    <row r="386" spans="1:4" ht="20.100000000000001" customHeight="1">
      <c r="A386" s="79" t="s">
        <v>10</v>
      </c>
      <c r="B386" s="78"/>
      <c r="C386" s="78"/>
      <c r="D386" s="77"/>
    </row>
    <row r="387" spans="1:4" ht="20.100000000000001" customHeight="1">
      <c r="A387" s="80" t="s">
        <v>11</v>
      </c>
      <c r="B387" s="78"/>
      <c r="C387" s="78"/>
      <c r="D387" s="77"/>
    </row>
    <row r="388" spans="1:4" ht="20.100000000000001" customHeight="1">
      <c r="A388" s="80" t="s">
        <v>12</v>
      </c>
      <c r="B388" s="78"/>
      <c r="C388" s="78"/>
      <c r="D388" s="77"/>
    </row>
    <row r="389" spans="1:4" ht="20.100000000000001" customHeight="1">
      <c r="A389" s="80" t="s">
        <v>220</v>
      </c>
      <c r="B389" s="78"/>
      <c r="C389" s="78"/>
      <c r="D389" s="77"/>
    </row>
    <row r="390" spans="1:4" ht="20.100000000000001" customHeight="1">
      <c r="A390" s="77" t="s">
        <v>221</v>
      </c>
      <c r="B390" s="78"/>
      <c r="C390" s="78"/>
      <c r="D390" s="77"/>
    </row>
    <row r="391" spans="1:4" ht="20.100000000000001" customHeight="1">
      <c r="A391" s="79" t="s">
        <v>222</v>
      </c>
      <c r="B391" s="78"/>
      <c r="C391" s="78"/>
      <c r="D391" s="77"/>
    </row>
    <row r="392" spans="1:4" ht="20.100000000000001" customHeight="1">
      <c r="A392" s="79" t="s">
        <v>19</v>
      </c>
      <c r="B392" s="78"/>
      <c r="C392" s="78"/>
      <c r="D392" s="77"/>
    </row>
    <row r="393" spans="1:4" ht="20.100000000000001" customHeight="1">
      <c r="A393" s="79" t="s">
        <v>223</v>
      </c>
      <c r="B393" s="78"/>
      <c r="C393" s="78"/>
      <c r="D393" s="77"/>
    </row>
    <row r="394" spans="1:4" ht="20.100000000000001" customHeight="1">
      <c r="A394" s="80" t="s">
        <v>224</v>
      </c>
      <c r="B394" s="78"/>
      <c r="C394" s="78"/>
      <c r="D394" s="77"/>
    </row>
    <row r="395" spans="1:4" ht="20.100000000000001" customHeight="1">
      <c r="A395" s="80" t="s">
        <v>10</v>
      </c>
      <c r="B395" s="78"/>
      <c r="C395" s="78"/>
      <c r="D395" s="77"/>
    </row>
    <row r="396" spans="1:4" ht="20.100000000000001" customHeight="1">
      <c r="A396" s="80" t="s">
        <v>11</v>
      </c>
      <c r="B396" s="78"/>
      <c r="C396" s="78"/>
      <c r="D396" s="77"/>
    </row>
    <row r="397" spans="1:4" ht="20.100000000000001" customHeight="1">
      <c r="A397" s="79" t="s">
        <v>12</v>
      </c>
      <c r="B397" s="78"/>
      <c r="C397" s="78"/>
      <c r="D397" s="77"/>
    </row>
    <row r="398" spans="1:4" ht="20.100000000000001" customHeight="1">
      <c r="A398" s="79" t="s">
        <v>225</v>
      </c>
      <c r="B398" s="78"/>
      <c r="C398" s="78"/>
      <c r="D398" s="77"/>
    </row>
    <row r="399" spans="1:4" ht="20.100000000000001" customHeight="1">
      <c r="A399" s="79" t="s">
        <v>226</v>
      </c>
      <c r="B399" s="78"/>
      <c r="C399" s="78"/>
      <c r="D399" s="77"/>
    </row>
    <row r="400" spans="1:4" ht="20.100000000000001" customHeight="1">
      <c r="A400" s="80" t="s">
        <v>227</v>
      </c>
      <c r="B400" s="78"/>
      <c r="C400" s="78"/>
      <c r="D400" s="77"/>
    </row>
    <row r="401" spans="1:4" ht="20.100000000000001" customHeight="1">
      <c r="A401" s="80" t="s">
        <v>19</v>
      </c>
      <c r="B401" s="78"/>
      <c r="C401" s="78"/>
      <c r="D401" s="77"/>
    </row>
    <row r="402" spans="1:4" ht="20.100000000000001" customHeight="1">
      <c r="A402" s="80" t="s">
        <v>228</v>
      </c>
      <c r="B402" s="78"/>
      <c r="C402" s="78"/>
      <c r="D402" s="77"/>
    </row>
    <row r="403" spans="1:4" ht="20.100000000000001" customHeight="1">
      <c r="A403" s="77" t="s">
        <v>229</v>
      </c>
      <c r="B403" s="78"/>
      <c r="C403" s="78"/>
      <c r="D403" s="77"/>
    </row>
    <row r="404" spans="1:4" ht="20.100000000000001" customHeight="1">
      <c r="A404" s="79" t="s">
        <v>10</v>
      </c>
      <c r="B404" s="78"/>
      <c r="C404" s="78"/>
      <c r="D404" s="77"/>
    </row>
    <row r="405" spans="1:4" ht="20.100000000000001" customHeight="1">
      <c r="A405" s="79" t="s">
        <v>11</v>
      </c>
      <c r="B405" s="78"/>
      <c r="C405" s="78"/>
      <c r="D405" s="77"/>
    </row>
    <row r="406" spans="1:4" ht="20.100000000000001" customHeight="1">
      <c r="A406" s="79" t="s">
        <v>12</v>
      </c>
      <c r="B406" s="78"/>
      <c r="C406" s="78"/>
      <c r="D406" s="77"/>
    </row>
    <row r="407" spans="1:4" ht="20.100000000000001" customHeight="1">
      <c r="A407" s="80" t="s">
        <v>230</v>
      </c>
      <c r="B407" s="78"/>
      <c r="C407" s="78"/>
      <c r="D407" s="77"/>
    </row>
    <row r="408" spans="1:4" ht="20.100000000000001" customHeight="1">
      <c r="A408" s="80" t="s">
        <v>231</v>
      </c>
      <c r="B408" s="78"/>
      <c r="C408" s="78"/>
      <c r="D408" s="77"/>
    </row>
    <row r="409" spans="1:4" ht="20.100000000000001" customHeight="1">
      <c r="A409" s="80" t="s">
        <v>19</v>
      </c>
      <c r="B409" s="78"/>
      <c r="C409" s="78"/>
      <c r="D409" s="77"/>
    </row>
    <row r="410" spans="1:4" ht="20.100000000000001" customHeight="1">
      <c r="A410" s="79" t="s">
        <v>232</v>
      </c>
      <c r="B410" s="78"/>
      <c r="C410" s="78"/>
      <c r="D410" s="77"/>
    </row>
    <row r="411" spans="1:4" ht="20.100000000000001" customHeight="1">
      <c r="A411" s="79" t="s">
        <v>233</v>
      </c>
      <c r="B411" s="78"/>
      <c r="C411" s="78"/>
      <c r="D411" s="77"/>
    </row>
    <row r="412" spans="1:4" ht="20.100000000000001" customHeight="1">
      <c r="A412" s="79" t="s">
        <v>10</v>
      </c>
      <c r="B412" s="78"/>
      <c r="C412" s="78"/>
      <c r="D412" s="77"/>
    </row>
    <row r="413" spans="1:4" ht="20.100000000000001" customHeight="1">
      <c r="A413" s="80" t="s">
        <v>11</v>
      </c>
      <c r="B413" s="78"/>
      <c r="C413" s="78"/>
      <c r="D413" s="77"/>
    </row>
    <row r="414" spans="1:4" ht="20.100000000000001" customHeight="1">
      <c r="A414" s="80" t="s">
        <v>234</v>
      </c>
      <c r="B414" s="78"/>
      <c r="C414" s="78"/>
      <c r="D414" s="77"/>
    </row>
    <row r="415" spans="1:4" ht="20.100000000000001" customHeight="1">
      <c r="A415" s="80" t="s">
        <v>235</v>
      </c>
      <c r="B415" s="78"/>
      <c r="C415" s="78"/>
      <c r="D415" s="77"/>
    </row>
    <row r="416" spans="1:4" ht="20.100000000000001" customHeight="1">
      <c r="A416" s="77" t="s">
        <v>236</v>
      </c>
      <c r="B416" s="78"/>
      <c r="C416" s="78"/>
      <c r="D416" s="77"/>
    </row>
    <row r="417" spans="1:4" ht="20.100000000000001" customHeight="1">
      <c r="A417" s="79" t="s">
        <v>189</v>
      </c>
      <c r="B417" s="78"/>
      <c r="C417" s="78"/>
      <c r="D417" s="77"/>
    </row>
    <row r="418" spans="1:4" ht="20.100000000000001" customHeight="1">
      <c r="A418" s="79" t="s">
        <v>237</v>
      </c>
      <c r="B418" s="78"/>
      <c r="C418" s="78"/>
      <c r="D418" s="77"/>
    </row>
    <row r="419" spans="1:4" ht="20.100000000000001" customHeight="1">
      <c r="A419" s="79" t="s">
        <v>238</v>
      </c>
      <c r="B419" s="78"/>
      <c r="C419" s="78"/>
      <c r="D419" s="77"/>
    </row>
    <row r="420" spans="1:4" ht="20.100000000000001" customHeight="1">
      <c r="A420" s="79" t="s">
        <v>239</v>
      </c>
      <c r="B420" s="78"/>
      <c r="C420" s="78"/>
      <c r="D420" s="77"/>
    </row>
    <row r="421" spans="1:4" ht="20.100000000000001" customHeight="1">
      <c r="A421" s="80" t="s">
        <v>10</v>
      </c>
      <c r="B421" s="78"/>
      <c r="C421" s="78"/>
      <c r="D421" s="77"/>
    </row>
    <row r="422" spans="1:4" ht="20.100000000000001" customHeight="1">
      <c r="A422" s="80" t="s">
        <v>240</v>
      </c>
      <c r="B422" s="78"/>
      <c r="C422" s="78"/>
      <c r="D422" s="77"/>
    </row>
    <row r="423" spans="1:4" ht="20.100000000000001" customHeight="1">
      <c r="A423" s="80" t="s">
        <v>241</v>
      </c>
      <c r="B423" s="78"/>
      <c r="C423" s="78"/>
      <c r="D423" s="77"/>
    </row>
    <row r="424" spans="1:4" ht="20.100000000000001" customHeight="1">
      <c r="A424" s="80" t="s">
        <v>242</v>
      </c>
      <c r="B424" s="78"/>
      <c r="C424" s="78"/>
      <c r="D424" s="77"/>
    </row>
    <row r="425" spans="1:4" ht="20.100000000000001" customHeight="1">
      <c r="A425" s="77" t="s">
        <v>243</v>
      </c>
      <c r="B425" s="78"/>
      <c r="C425" s="78"/>
      <c r="D425" s="77"/>
    </row>
    <row r="426" spans="1:4" ht="20.100000000000001" customHeight="1">
      <c r="A426" s="79" t="s">
        <v>244</v>
      </c>
      <c r="B426" s="78"/>
      <c r="C426" s="78"/>
      <c r="D426" s="77"/>
    </row>
    <row r="427" spans="1:4" ht="20.100000000000001" customHeight="1">
      <c r="A427" s="79" t="s">
        <v>245</v>
      </c>
      <c r="B427" s="78"/>
      <c r="C427" s="78"/>
      <c r="D427" s="77"/>
    </row>
    <row r="428" spans="1:4" ht="20.100000000000001" customHeight="1">
      <c r="A428" s="79" t="s">
        <v>246</v>
      </c>
      <c r="B428" s="78"/>
      <c r="C428" s="78"/>
      <c r="D428" s="77"/>
    </row>
    <row r="429" spans="1:4" ht="20.100000000000001" customHeight="1">
      <c r="A429" s="79" t="s">
        <v>1290</v>
      </c>
      <c r="B429" s="78"/>
      <c r="C429" s="78"/>
      <c r="D429" s="77"/>
    </row>
    <row r="430" spans="1:4" ht="20.100000000000001" customHeight="1">
      <c r="A430" s="79" t="s">
        <v>1291</v>
      </c>
      <c r="B430" s="78"/>
      <c r="C430" s="78"/>
      <c r="D430" s="77"/>
    </row>
    <row r="431" spans="1:4" ht="20.100000000000001" customHeight="1">
      <c r="A431" s="77" t="s">
        <v>247</v>
      </c>
      <c r="B431" s="108">
        <f>B432+B437+B446+B453+B459+B463+B467+B471+B477+B484</f>
        <v>28224</v>
      </c>
      <c r="C431" s="78">
        <f>C432+C437+C446+C453+C459+C463+C467+C471+C477+C484</f>
        <v>38059</v>
      </c>
      <c r="D431" s="77"/>
    </row>
    <row r="432" spans="1:4" ht="20.100000000000001" customHeight="1">
      <c r="A432" s="80" t="s">
        <v>248</v>
      </c>
      <c r="B432" s="108">
        <f>SUM(B433:B436)</f>
        <v>1290</v>
      </c>
      <c r="C432" s="78">
        <f>SUM(C433:C436)</f>
        <v>4216</v>
      </c>
      <c r="D432" s="77"/>
    </row>
    <row r="433" spans="1:4" ht="20.100000000000001" customHeight="1">
      <c r="A433" s="79" t="s">
        <v>10</v>
      </c>
      <c r="B433" s="108">
        <v>1290</v>
      </c>
      <c r="C433" s="78">
        <v>1836</v>
      </c>
      <c r="D433" s="77"/>
    </row>
    <row r="434" spans="1:4" ht="20.100000000000001" customHeight="1">
      <c r="A434" s="79" t="s">
        <v>11</v>
      </c>
      <c r="B434" s="108"/>
      <c r="C434" s="78"/>
      <c r="D434" s="77"/>
    </row>
    <row r="435" spans="1:4" ht="20.100000000000001" customHeight="1">
      <c r="A435" s="79" t="s">
        <v>12</v>
      </c>
      <c r="B435" s="108"/>
      <c r="C435" s="78"/>
      <c r="D435" s="77"/>
    </row>
    <row r="436" spans="1:4" ht="20.100000000000001" customHeight="1">
      <c r="A436" s="80" t="s">
        <v>249</v>
      </c>
      <c r="B436" s="108"/>
      <c r="C436" s="78">
        <v>2380</v>
      </c>
      <c r="D436" s="77"/>
    </row>
    <row r="437" spans="1:4" ht="20.100000000000001" customHeight="1">
      <c r="A437" s="79" t="s">
        <v>250</v>
      </c>
      <c r="B437" s="108">
        <f>SUM(B438:B445)</f>
        <v>24025</v>
      </c>
      <c r="C437" s="78">
        <f>SUM(C438:C445)</f>
        <v>28654</v>
      </c>
      <c r="D437" s="77"/>
    </row>
    <row r="438" spans="1:4" ht="20.100000000000001" customHeight="1">
      <c r="A438" s="79" t="s">
        <v>251</v>
      </c>
      <c r="B438" s="108">
        <v>88</v>
      </c>
      <c r="C438" s="78">
        <v>166</v>
      </c>
      <c r="D438" s="77"/>
    </row>
    <row r="439" spans="1:4" ht="20.100000000000001" customHeight="1">
      <c r="A439" s="79" t="s">
        <v>252</v>
      </c>
      <c r="B439" s="108">
        <v>8280</v>
      </c>
      <c r="C439" s="78">
        <v>8769</v>
      </c>
      <c r="D439" s="77"/>
    </row>
    <row r="440" spans="1:4" ht="20.100000000000001" customHeight="1">
      <c r="A440" s="80" t="s">
        <v>253</v>
      </c>
      <c r="B440" s="108">
        <v>6506</v>
      </c>
      <c r="C440" s="78">
        <v>9047</v>
      </c>
      <c r="D440" s="77"/>
    </row>
    <row r="441" spans="1:4" ht="20.100000000000001" customHeight="1">
      <c r="A441" s="80" t="s">
        <v>254</v>
      </c>
      <c r="B441" s="108">
        <v>2077</v>
      </c>
      <c r="C441" s="78">
        <v>3217</v>
      </c>
      <c r="D441" s="77"/>
    </row>
    <row r="442" spans="1:4" ht="20.100000000000001" customHeight="1">
      <c r="A442" s="80" t="s">
        <v>255</v>
      </c>
      <c r="B442" s="108"/>
      <c r="C442" s="78"/>
      <c r="D442" s="77"/>
    </row>
    <row r="443" spans="1:4" ht="20.100000000000001" customHeight="1">
      <c r="A443" s="79" t="s">
        <v>256</v>
      </c>
      <c r="B443" s="108"/>
      <c r="C443" s="78"/>
      <c r="D443" s="77"/>
    </row>
    <row r="444" spans="1:4" ht="20.100000000000001" customHeight="1">
      <c r="A444" s="79" t="s">
        <v>257</v>
      </c>
      <c r="B444" s="108"/>
      <c r="C444" s="78"/>
      <c r="D444" s="77"/>
    </row>
    <row r="445" spans="1:4" ht="20.100000000000001" customHeight="1">
      <c r="A445" s="79" t="s">
        <v>258</v>
      </c>
      <c r="B445" s="108">
        <v>7074</v>
      </c>
      <c r="C445" s="78">
        <v>7455</v>
      </c>
      <c r="D445" s="77"/>
    </row>
    <row r="446" spans="1:4" ht="20.100000000000001" customHeight="1">
      <c r="A446" s="79" t="s">
        <v>259</v>
      </c>
      <c r="B446" s="108">
        <f>SUM(B447:B452)</f>
        <v>871</v>
      </c>
      <c r="C446" s="78">
        <f>SUM(C447:C452)</f>
        <v>1028</v>
      </c>
      <c r="D446" s="77"/>
    </row>
    <row r="447" spans="1:4" ht="20.100000000000001" customHeight="1">
      <c r="A447" s="79" t="s">
        <v>260</v>
      </c>
      <c r="B447" s="108"/>
      <c r="C447" s="78"/>
      <c r="D447" s="77"/>
    </row>
    <row r="448" spans="1:4" ht="20.100000000000001" customHeight="1">
      <c r="A448" s="79" t="s">
        <v>261</v>
      </c>
      <c r="B448" s="108"/>
      <c r="C448" s="78"/>
      <c r="D448" s="77"/>
    </row>
    <row r="449" spans="1:4" ht="20.100000000000001" customHeight="1">
      <c r="A449" s="79" t="s">
        <v>262</v>
      </c>
      <c r="B449" s="108"/>
      <c r="C449" s="78"/>
      <c r="D449" s="77"/>
    </row>
    <row r="450" spans="1:4" ht="20.100000000000001" customHeight="1">
      <c r="A450" s="80" t="s">
        <v>263</v>
      </c>
      <c r="B450" s="108">
        <v>871</v>
      </c>
      <c r="C450" s="78">
        <v>715</v>
      </c>
      <c r="D450" s="77"/>
    </row>
    <row r="451" spans="1:4" ht="20.100000000000001" customHeight="1">
      <c r="A451" s="80" t="s">
        <v>264</v>
      </c>
      <c r="B451" s="108"/>
      <c r="C451" s="78">
        <v>313</v>
      </c>
      <c r="D451" s="77"/>
    </row>
    <row r="452" spans="1:4" ht="20.100000000000001" customHeight="1">
      <c r="A452" s="80" t="s">
        <v>265</v>
      </c>
      <c r="B452" s="108"/>
      <c r="C452" s="78"/>
      <c r="D452" s="77"/>
    </row>
    <row r="453" spans="1:4" ht="20.100000000000001" customHeight="1">
      <c r="A453" s="77" t="s">
        <v>266</v>
      </c>
      <c r="B453" s="108"/>
      <c r="C453" s="78"/>
      <c r="D453" s="77"/>
    </row>
    <row r="454" spans="1:4" ht="20.100000000000001" customHeight="1">
      <c r="A454" s="79" t="s">
        <v>267</v>
      </c>
      <c r="B454" s="108"/>
      <c r="C454" s="78"/>
      <c r="D454" s="77"/>
    </row>
    <row r="455" spans="1:4" ht="20.100000000000001" customHeight="1">
      <c r="A455" s="79" t="s">
        <v>268</v>
      </c>
      <c r="B455" s="108"/>
      <c r="C455" s="78"/>
      <c r="D455" s="77"/>
    </row>
    <row r="456" spans="1:4" ht="20.100000000000001" customHeight="1">
      <c r="A456" s="79" t="s">
        <v>269</v>
      </c>
      <c r="B456" s="108"/>
      <c r="C456" s="78"/>
      <c r="D456" s="77"/>
    </row>
    <row r="457" spans="1:4" ht="20.100000000000001" customHeight="1">
      <c r="A457" s="80" t="s">
        <v>270</v>
      </c>
      <c r="B457" s="108"/>
      <c r="C457" s="78"/>
      <c r="D457" s="77"/>
    </row>
    <row r="458" spans="1:4" ht="20.100000000000001" customHeight="1">
      <c r="A458" s="80" t="s">
        <v>271</v>
      </c>
      <c r="B458" s="108"/>
      <c r="C458" s="78"/>
      <c r="D458" s="77"/>
    </row>
    <row r="459" spans="1:4" ht="20.100000000000001" customHeight="1">
      <c r="A459" s="80" t="s">
        <v>272</v>
      </c>
      <c r="B459" s="108"/>
      <c r="C459" s="78"/>
      <c r="D459" s="77"/>
    </row>
    <row r="460" spans="1:4" ht="20.100000000000001" customHeight="1">
      <c r="A460" s="79" t="s">
        <v>273</v>
      </c>
      <c r="B460" s="108"/>
      <c r="C460" s="78"/>
      <c r="D460" s="77"/>
    </row>
    <row r="461" spans="1:4" ht="20.100000000000001" customHeight="1">
      <c r="A461" s="79" t="s">
        <v>274</v>
      </c>
      <c r="B461" s="108"/>
      <c r="C461" s="78"/>
      <c r="D461" s="77"/>
    </row>
    <row r="462" spans="1:4" ht="20.100000000000001" customHeight="1">
      <c r="A462" s="79" t="s">
        <v>275</v>
      </c>
      <c r="B462" s="108"/>
      <c r="C462" s="78"/>
      <c r="D462" s="77"/>
    </row>
    <row r="463" spans="1:4" ht="20.100000000000001" customHeight="1">
      <c r="A463" s="80" t="s">
        <v>276</v>
      </c>
      <c r="B463" s="108"/>
      <c r="C463" s="78"/>
      <c r="D463" s="77"/>
    </row>
    <row r="464" spans="1:4" ht="20.100000000000001" customHeight="1">
      <c r="A464" s="80" t="s">
        <v>277</v>
      </c>
      <c r="B464" s="108"/>
      <c r="C464" s="78"/>
      <c r="D464" s="77"/>
    </row>
    <row r="465" spans="1:4" ht="20.100000000000001" customHeight="1">
      <c r="A465" s="80" t="s">
        <v>278</v>
      </c>
      <c r="B465" s="108"/>
      <c r="C465" s="78"/>
      <c r="D465" s="77"/>
    </row>
    <row r="466" spans="1:4" ht="20.100000000000001" customHeight="1">
      <c r="A466" s="77" t="s">
        <v>279</v>
      </c>
      <c r="B466" s="108"/>
      <c r="C466" s="78"/>
      <c r="D466" s="77"/>
    </row>
    <row r="467" spans="1:4" ht="20.100000000000001" customHeight="1">
      <c r="A467" s="79" t="s">
        <v>280</v>
      </c>
      <c r="B467" s="108"/>
      <c r="C467" s="78"/>
      <c r="D467" s="77"/>
    </row>
    <row r="468" spans="1:4" ht="20.100000000000001" customHeight="1">
      <c r="A468" s="79" t="s">
        <v>281</v>
      </c>
      <c r="B468" s="108"/>
      <c r="C468" s="78"/>
      <c r="D468" s="77"/>
    </row>
    <row r="469" spans="1:4" ht="20.100000000000001" customHeight="1">
      <c r="A469" s="79" t="s">
        <v>282</v>
      </c>
      <c r="B469" s="108"/>
      <c r="C469" s="78"/>
      <c r="D469" s="77"/>
    </row>
    <row r="470" spans="1:4" ht="20.100000000000001" customHeight="1">
      <c r="A470" s="80" t="s">
        <v>283</v>
      </c>
      <c r="B470" s="108"/>
      <c r="C470" s="78"/>
      <c r="D470" s="77"/>
    </row>
    <row r="471" spans="1:4" ht="20.100000000000001" customHeight="1">
      <c r="A471" s="80" t="s">
        <v>284</v>
      </c>
      <c r="B471" s="108">
        <f>SUM(B472:B476)</f>
        <v>144</v>
      </c>
      <c r="C471" s="78">
        <f>SUM(C472:C476)</f>
        <v>202</v>
      </c>
      <c r="D471" s="77"/>
    </row>
    <row r="472" spans="1:4" ht="20.100000000000001" customHeight="1">
      <c r="A472" s="80" t="s">
        <v>285</v>
      </c>
      <c r="B472" s="108"/>
      <c r="C472" s="78"/>
      <c r="D472" s="77"/>
    </row>
    <row r="473" spans="1:4" ht="20.100000000000001" customHeight="1">
      <c r="A473" s="79" t="s">
        <v>286</v>
      </c>
      <c r="B473" s="108">
        <v>144</v>
      </c>
      <c r="C473" s="78">
        <v>202</v>
      </c>
      <c r="D473" s="77"/>
    </row>
    <row r="474" spans="1:4" ht="20.100000000000001" customHeight="1">
      <c r="A474" s="79" t="s">
        <v>287</v>
      </c>
      <c r="B474" s="108"/>
      <c r="C474" s="78"/>
      <c r="D474" s="77"/>
    </row>
    <row r="475" spans="1:4" ht="20.100000000000001" customHeight="1">
      <c r="A475" s="79" t="s">
        <v>288</v>
      </c>
      <c r="B475" s="108"/>
      <c r="C475" s="78"/>
      <c r="D475" s="77"/>
    </row>
    <row r="476" spans="1:4" ht="20.100000000000001" customHeight="1">
      <c r="A476" s="79" t="s">
        <v>289</v>
      </c>
      <c r="B476" s="108"/>
      <c r="C476" s="78"/>
      <c r="D476" s="77"/>
    </row>
    <row r="477" spans="1:4" ht="20.100000000000001" customHeight="1">
      <c r="A477" s="79" t="s">
        <v>290</v>
      </c>
      <c r="B477" s="108">
        <f>SUM(B478:B483)</f>
        <v>1694</v>
      </c>
      <c r="C477" s="78">
        <f>SUM(C478:C483)</f>
        <v>3959</v>
      </c>
      <c r="D477" s="77"/>
    </row>
    <row r="478" spans="1:4" ht="20.100000000000001" customHeight="1">
      <c r="A478" s="80" t="s">
        <v>291</v>
      </c>
      <c r="B478" s="108"/>
      <c r="C478" s="78"/>
      <c r="D478" s="77"/>
    </row>
    <row r="479" spans="1:4" ht="20.100000000000001" customHeight="1">
      <c r="A479" s="80" t="s">
        <v>292</v>
      </c>
      <c r="B479" s="108"/>
      <c r="C479" s="78"/>
      <c r="D479" s="77"/>
    </row>
    <row r="480" spans="1:4" ht="20.100000000000001" customHeight="1">
      <c r="A480" s="80" t="s">
        <v>293</v>
      </c>
      <c r="B480" s="108"/>
      <c r="C480" s="78"/>
      <c r="D480" s="77"/>
    </row>
    <row r="481" spans="1:4" ht="20.100000000000001" customHeight="1">
      <c r="A481" s="77" t="s">
        <v>294</v>
      </c>
      <c r="B481" s="108"/>
      <c r="C481" s="78"/>
      <c r="D481" s="77"/>
    </row>
    <row r="482" spans="1:4" ht="20.100000000000001" customHeight="1">
      <c r="A482" s="79" t="s">
        <v>295</v>
      </c>
      <c r="B482" s="108"/>
      <c r="C482" s="78"/>
      <c r="D482" s="77"/>
    </row>
    <row r="483" spans="1:4" ht="20.100000000000001" customHeight="1">
      <c r="A483" s="79" t="s">
        <v>296</v>
      </c>
      <c r="B483" s="108">
        <v>1694</v>
      </c>
      <c r="C483" s="78">
        <v>3959</v>
      </c>
      <c r="D483" s="77"/>
    </row>
    <row r="484" spans="1:4" ht="20.100000000000001" customHeight="1">
      <c r="A484" s="79" t="s">
        <v>297</v>
      </c>
      <c r="B484" s="108">
        <f>B485</f>
        <v>200</v>
      </c>
      <c r="C484" s="78">
        <f>C485</f>
        <v>0</v>
      </c>
      <c r="D484" s="77"/>
    </row>
    <row r="485" spans="1:4" ht="20.100000000000001" customHeight="1">
      <c r="A485" s="79" t="s">
        <v>1292</v>
      </c>
      <c r="B485" s="108">
        <v>200</v>
      </c>
      <c r="C485" s="78"/>
      <c r="D485" s="77"/>
    </row>
    <row r="486" spans="1:4" ht="20.100000000000001" customHeight="1">
      <c r="A486" s="77" t="s">
        <v>298</v>
      </c>
      <c r="B486" s="78">
        <f>B487+B492+B501+B507+B513+B518+B523+B530+B534+B537</f>
        <v>1657</v>
      </c>
      <c r="C486" s="78">
        <f>C487+C492+C501+C507+C513+C518+C523+C530+C534+C537</f>
        <v>2243</v>
      </c>
      <c r="D486" s="77"/>
    </row>
    <row r="487" spans="1:4" ht="20.100000000000001" customHeight="1">
      <c r="A487" s="80" t="s">
        <v>299</v>
      </c>
      <c r="B487" s="78">
        <f>SUM(B488:B491)</f>
        <v>157</v>
      </c>
      <c r="C487" s="78">
        <f>SUM(C488:C491)</f>
        <v>419</v>
      </c>
      <c r="D487" s="77"/>
    </row>
    <row r="488" spans="1:4" ht="20.100000000000001" customHeight="1">
      <c r="A488" s="79" t="s">
        <v>10</v>
      </c>
      <c r="B488" s="78">
        <v>86</v>
      </c>
      <c r="C488" s="78">
        <v>331</v>
      </c>
      <c r="D488" s="77"/>
    </row>
    <row r="489" spans="1:4" ht="20.100000000000001" customHeight="1">
      <c r="A489" s="79" t="s">
        <v>11</v>
      </c>
      <c r="B489" s="78">
        <v>25</v>
      </c>
      <c r="C489" s="78">
        <v>88</v>
      </c>
      <c r="D489" s="77"/>
    </row>
    <row r="490" spans="1:4" ht="20.100000000000001" customHeight="1">
      <c r="A490" s="79" t="s">
        <v>12</v>
      </c>
      <c r="B490" s="78"/>
      <c r="C490" s="78"/>
      <c r="D490" s="77"/>
    </row>
    <row r="491" spans="1:4" ht="20.100000000000001" customHeight="1">
      <c r="A491" s="80" t="s">
        <v>300</v>
      </c>
      <c r="B491" s="78">
        <v>46</v>
      </c>
      <c r="C491" s="78"/>
      <c r="D491" s="77"/>
    </row>
    <row r="492" spans="1:4" ht="20.100000000000001" customHeight="1">
      <c r="A492" s="79" t="s">
        <v>301</v>
      </c>
      <c r="B492" s="78"/>
      <c r="C492" s="78"/>
      <c r="D492" s="77"/>
    </row>
    <row r="493" spans="1:4" ht="20.100000000000001" customHeight="1">
      <c r="A493" s="79" t="s">
        <v>302</v>
      </c>
      <c r="B493" s="78"/>
      <c r="C493" s="78"/>
      <c r="D493" s="77"/>
    </row>
    <row r="494" spans="1:4" ht="20.100000000000001" customHeight="1">
      <c r="A494" s="79" t="s">
        <v>303</v>
      </c>
      <c r="B494" s="78"/>
      <c r="C494" s="78"/>
      <c r="D494" s="77"/>
    </row>
    <row r="495" spans="1:4" ht="20.100000000000001" customHeight="1">
      <c r="A495" s="77" t="s">
        <v>304</v>
      </c>
      <c r="B495" s="78"/>
      <c r="C495" s="78"/>
      <c r="D495" s="77"/>
    </row>
    <row r="496" spans="1:4" ht="20.100000000000001" customHeight="1">
      <c r="A496" s="79" t="s">
        <v>305</v>
      </c>
      <c r="B496" s="78"/>
      <c r="C496" s="78"/>
      <c r="D496" s="77"/>
    </row>
    <row r="497" spans="1:4" ht="20.100000000000001" customHeight="1">
      <c r="A497" s="79" t="s">
        <v>306</v>
      </c>
      <c r="B497" s="78"/>
      <c r="C497" s="78"/>
      <c r="D497" s="77"/>
    </row>
    <row r="498" spans="1:4" ht="20.100000000000001" customHeight="1">
      <c r="A498" s="79" t="s">
        <v>307</v>
      </c>
      <c r="B498" s="78"/>
      <c r="C498" s="78"/>
      <c r="D498" s="77"/>
    </row>
    <row r="499" spans="1:4" ht="20.100000000000001" customHeight="1">
      <c r="A499" s="80" t="s">
        <v>308</v>
      </c>
      <c r="B499" s="78"/>
      <c r="C499" s="78"/>
      <c r="D499" s="77"/>
    </row>
    <row r="500" spans="1:4" ht="20.100000000000001" customHeight="1">
      <c r="A500" s="80" t="s">
        <v>309</v>
      </c>
      <c r="B500" s="78"/>
      <c r="C500" s="78"/>
      <c r="D500" s="77"/>
    </row>
    <row r="501" spans="1:4" ht="20.100000000000001" customHeight="1">
      <c r="A501" s="80" t="s">
        <v>310</v>
      </c>
      <c r="B501" s="78"/>
      <c r="C501" s="78"/>
      <c r="D501" s="77"/>
    </row>
    <row r="502" spans="1:4" ht="20.100000000000001" customHeight="1">
      <c r="A502" s="79" t="s">
        <v>302</v>
      </c>
      <c r="B502" s="78"/>
      <c r="C502" s="78"/>
      <c r="D502" s="77"/>
    </row>
    <row r="503" spans="1:4" ht="20.100000000000001" customHeight="1">
      <c r="A503" s="79" t="s">
        <v>311</v>
      </c>
      <c r="B503" s="78"/>
      <c r="C503" s="78"/>
      <c r="D503" s="77"/>
    </row>
    <row r="504" spans="1:4" ht="20.100000000000001" customHeight="1">
      <c r="A504" s="79" t="s">
        <v>312</v>
      </c>
      <c r="B504" s="78"/>
      <c r="C504" s="78"/>
      <c r="D504" s="77"/>
    </row>
    <row r="505" spans="1:4" ht="20.100000000000001" customHeight="1">
      <c r="A505" s="80" t="s">
        <v>313</v>
      </c>
      <c r="B505" s="78"/>
      <c r="C505" s="78"/>
      <c r="D505" s="77"/>
    </row>
    <row r="506" spans="1:4" ht="20.100000000000001" customHeight="1">
      <c r="A506" s="80" t="s">
        <v>314</v>
      </c>
      <c r="B506" s="78"/>
      <c r="C506" s="78"/>
      <c r="D506" s="77"/>
    </row>
    <row r="507" spans="1:4" ht="20.100000000000001" customHeight="1">
      <c r="A507" s="80" t="s">
        <v>315</v>
      </c>
      <c r="B507" s="78">
        <f>SUM(B508:B512)</f>
        <v>1500</v>
      </c>
      <c r="C507" s="78">
        <f>SUM(C508:C512)</f>
        <v>1803</v>
      </c>
      <c r="D507" s="77"/>
    </row>
    <row r="508" spans="1:4" ht="20.100000000000001" customHeight="1">
      <c r="A508" s="77" t="s">
        <v>302</v>
      </c>
      <c r="B508" s="78"/>
      <c r="C508" s="78"/>
      <c r="D508" s="77"/>
    </row>
    <row r="509" spans="1:4" ht="20.100000000000001" customHeight="1">
      <c r="A509" s="79" t="s">
        <v>316</v>
      </c>
      <c r="B509" s="78"/>
      <c r="C509" s="78"/>
      <c r="D509" s="77"/>
    </row>
    <row r="510" spans="1:4" ht="20.100000000000001" customHeight="1">
      <c r="A510" s="79" t="s">
        <v>317</v>
      </c>
      <c r="B510" s="78"/>
      <c r="C510" s="78"/>
      <c r="D510" s="77"/>
    </row>
    <row r="511" spans="1:4" ht="20.100000000000001" customHeight="1">
      <c r="A511" s="79" t="s">
        <v>318</v>
      </c>
      <c r="B511" s="78">
        <v>1500</v>
      </c>
      <c r="C511" s="78">
        <v>300</v>
      </c>
      <c r="D511" s="77"/>
    </row>
    <row r="512" spans="1:4" ht="20.100000000000001" customHeight="1">
      <c r="A512" s="80" t="s">
        <v>319</v>
      </c>
      <c r="B512" s="78"/>
      <c r="C512" s="78">
        <v>1503</v>
      </c>
      <c r="D512" s="77"/>
    </row>
    <row r="513" spans="1:4" ht="20.100000000000001" customHeight="1">
      <c r="A513" s="80" t="s">
        <v>320</v>
      </c>
      <c r="B513" s="78"/>
      <c r="C513" s="78"/>
      <c r="D513" s="77"/>
    </row>
    <row r="514" spans="1:4" ht="20.100000000000001" customHeight="1">
      <c r="A514" s="80" t="s">
        <v>302</v>
      </c>
      <c r="B514" s="78"/>
      <c r="C514" s="78"/>
      <c r="D514" s="77"/>
    </row>
    <row r="515" spans="1:4" ht="20.100000000000001" customHeight="1">
      <c r="A515" s="79" t="s">
        <v>321</v>
      </c>
      <c r="B515" s="78"/>
      <c r="C515" s="78"/>
      <c r="D515" s="77"/>
    </row>
    <row r="516" spans="1:4" ht="20.100000000000001" customHeight="1">
      <c r="A516" s="79" t="s">
        <v>322</v>
      </c>
      <c r="B516" s="78"/>
      <c r="C516" s="78"/>
      <c r="D516" s="77"/>
    </row>
    <row r="517" spans="1:4" ht="20.100000000000001" customHeight="1">
      <c r="A517" s="79" t="s">
        <v>323</v>
      </c>
      <c r="B517" s="78"/>
      <c r="C517" s="78"/>
      <c r="D517" s="77"/>
    </row>
    <row r="518" spans="1:4" ht="20.100000000000001" customHeight="1">
      <c r="A518" s="80" t="s">
        <v>324</v>
      </c>
      <c r="B518" s="78"/>
      <c r="C518" s="78"/>
      <c r="D518" s="77"/>
    </row>
    <row r="519" spans="1:4" ht="20.100000000000001" customHeight="1">
      <c r="A519" s="80" t="s">
        <v>325</v>
      </c>
      <c r="B519" s="78"/>
      <c r="C519" s="78"/>
      <c r="D519" s="77"/>
    </row>
    <row r="520" spans="1:4" ht="20.100000000000001" customHeight="1">
      <c r="A520" s="80" t="s">
        <v>326</v>
      </c>
      <c r="B520" s="78"/>
      <c r="C520" s="78"/>
      <c r="D520" s="77"/>
    </row>
    <row r="521" spans="1:4" ht="20.100000000000001" customHeight="1">
      <c r="A521" s="77" t="s">
        <v>327</v>
      </c>
      <c r="B521" s="78"/>
      <c r="C521" s="78"/>
      <c r="D521" s="77"/>
    </row>
    <row r="522" spans="1:4" ht="20.100000000000001" customHeight="1">
      <c r="A522" s="79" t="s">
        <v>328</v>
      </c>
      <c r="B522" s="78"/>
      <c r="C522" s="78"/>
      <c r="D522" s="77"/>
    </row>
    <row r="523" spans="1:4" ht="20.100000000000001" customHeight="1">
      <c r="A523" s="79" t="s">
        <v>329</v>
      </c>
      <c r="B523" s="78"/>
      <c r="C523" s="78">
        <f>SUM(C524:C529)</f>
        <v>6</v>
      </c>
      <c r="D523" s="77"/>
    </row>
    <row r="524" spans="1:4" ht="20.100000000000001" customHeight="1">
      <c r="A524" s="79" t="s">
        <v>302</v>
      </c>
      <c r="B524" s="78"/>
      <c r="C524" s="78"/>
      <c r="D524" s="77"/>
    </row>
    <row r="525" spans="1:4" ht="20.100000000000001" customHeight="1">
      <c r="A525" s="80" t="s">
        <v>330</v>
      </c>
      <c r="B525" s="78"/>
      <c r="C525" s="78"/>
      <c r="D525" s="77"/>
    </row>
    <row r="526" spans="1:4" ht="20.100000000000001" customHeight="1">
      <c r="A526" s="80" t="s">
        <v>331</v>
      </c>
      <c r="B526" s="78"/>
      <c r="C526" s="78">
        <v>6</v>
      </c>
      <c r="D526" s="77"/>
    </row>
    <row r="527" spans="1:4" ht="20.100000000000001" customHeight="1">
      <c r="A527" s="80" t="s">
        <v>332</v>
      </c>
      <c r="B527" s="78"/>
      <c r="C527" s="78"/>
      <c r="D527" s="77"/>
    </row>
    <row r="528" spans="1:4" ht="20.100000000000001" customHeight="1">
      <c r="A528" s="79" t="s">
        <v>333</v>
      </c>
      <c r="B528" s="78"/>
      <c r="C528" s="78"/>
      <c r="D528" s="77"/>
    </row>
    <row r="529" spans="1:4" ht="20.100000000000001" customHeight="1">
      <c r="A529" s="79" t="s">
        <v>334</v>
      </c>
      <c r="B529" s="78"/>
      <c r="C529" s="78"/>
      <c r="D529" s="77"/>
    </row>
    <row r="530" spans="1:4" ht="20.100000000000001" customHeight="1">
      <c r="A530" s="79" t="s">
        <v>335</v>
      </c>
      <c r="B530" s="78"/>
      <c r="C530" s="78"/>
      <c r="D530" s="77"/>
    </row>
    <row r="531" spans="1:4" ht="20.100000000000001" customHeight="1">
      <c r="A531" s="80" t="s">
        <v>336</v>
      </c>
      <c r="B531" s="78"/>
      <c r="C531" s="78"/>
      <c r="D531" s="77"/>
    </row>
    <row r="532" spans="1:4" ht="20.100000000000001" customHeight="1">
      <c r="A532" s="80" t="s">
        <v>337</v>
      </c>
      <c r="B532" s="78"/>
      <c r="C532" s="78"/>
      <c r="D532" s="77"/>
    </row>
    <row r="533" spans="1:4" ht="20.100000000000001" customHeight="1">
      <c r="A533" s="80" t="s">
        <v>338</v>
      </c>
      <c r="B533" s="78"/>
      <c r="C533" s="78"/>
      <c r="D533" s="77"/>
    </row>
    <row r="534" spans="1:4" ht="20.100000000000001" customHeight="1">
      <c r="A534" s="77" t="s">
        <v>339</v>
      </c>
      <c r="B534" s="78"/>
      <c r="C534" s="78"/>
      <c r="D534" s="77"/>
    </row>
    <row r="535" spans="1:4" ht="20.100000000000001" customHeight="1">
      <c r="A535" s="80" t="s">
        <v>340</v>
      </c>
      <c r="B535" s="78"/>
      <c r="C535" s="78"/>
      <c r="D535" s="77"/>
    </row>
    <row r="536" spans="1:4" ht="20.100000000000001" customHeight="1">
      <c r="A536" s="80" t="s">
        <v>341</v>
      </c>
      <c r="B536" s="78"/>
      <c r="C536" s="78"/>
      <c r="D536" s="77"/>
    </row>
    <row r="537" spans="1:4" ht="20.100000000000001" customHeight="1">
      <c r="A537" s="79" t="s">
        <v>342</v>
      </c>
      <c r="B537" s="78"/>
      <c r="C537" s="78">
        <f>SUM(C538:C541)</f>
        <v>15</v>
      </c>
      <c r="D537" s="77"/>
    </row>
    <row r="538" spans="1:4" ht="20.100000000000001" customHeight="1">
      <c r="A538" s="79" t="s">
        <v>343</v>
      </c>
      <c r="B538" s="78"/>
      <c r="C538" s="78">
        <v>15</v>
      </c>
      <c r="D538" s="77"/>
    </row>
    <row r="539" spans="1:4" ht="20.100000000000001" customHeight="1">
      <c r="A539" s="80" t="s">
        <v>344</v>
      </c>
      <c r="B539" s="78"/>
      <c r="C539" s="78"/>
      <c r="D539" s="77"/>
    </row>
    <row r="540" spans="1:4" ht="20.100000000000001" customHeight="1">
      <c r="A540" s="80" t="s">
        <v>345</v>
      </c>
      <c r="B540" s="78"/>
      <c r="C540" s="78"/>
      <c r="D540" s="77"/>
    </row>
    <row r="541" spans="1:4" ht="20.100000000000001" customHeight="1">
      <c r="A541" s="80" t="s">
        <v>346</v>
      </c>
      <c r="B541" s="78"/>
      <c r="C541" s="78"/>
      <c r="D541" s="77"/>
    </row>
    <row r="542" spans="1:4" ht="20.100000000000001" customHeight="1">
      <c r="A542" s="81" t="s">
        <v>347</v>
      </c>
      <c r="B542" s="78">
        <f>B543+B557+B565+B576+B587</f>
        <v>3450</v>
      </c>
      <c r="C542" s="78">
        <f>C543+C557+C565+C576+C587</f>
        <v>3889</v>
      </c>
      <c r="D542" s="77"/>
    </row>
    <row r="543" spans="1:4" ht="20.100000000000001" customHeight="1">
      <c r="A543" s="81" t="s">
        <v>348</v>
      </c>
      <c r="B543" s="78">
        <f>SUM(B544:B556)</f>
        <v>2851</v>
      </c>
      <c r="C543" s="78">
        <f>SUM(C544:C556)</f>
        <v>1699</v>
      </c>
      <c r="D543" s="77"/>
    </row>
    <row r="544" spans="1:4" ht="20.100000000000001" customHeight="1">
      <c r="A544" s="81" t="s">
        <v>10</v>
      </c>
      <c r="B544" s="78">
        <v>1005</v>
      </c>
      <c r="C544" s="78">
        <v>841</v>
      </c>
      <c r="D544" s="77"/>
    </row>
    <row r="545" spans="1:4" ht="20.100000000000001" customHeight="1">
      <c r="A545" s="81" t="s">
        <v>11</v>
      </c>
      <c r="B545" s="78">
        <v>8</v>
      </c>
      <c r="C545" s="78">
        <v>8</v>
      </c>
      <c r="D545" s="77"/>
    </row>
    <row r="546" spans="1:4" ht="20.100000000000001" customHeight="1">
      <c r="A546" s="81" t="s">
        <v>12</v>
      </c>
      <c r="B546" s="78"/>
      <c r="C546" s="78"/>
      <c r="D546" s="77"/>
    </row>
    <row r="547" spans="1:4" ht="20.100000000000001" customHeight="1">
      <c r="A547" s="81" t="s">
        <v>349</v>
      </c>
      <c r="B547" s="78">
        <v>52</v>
      </c>
      <c r="C547" s="78">
        <v>320</v>
      </c>
      <c r="D547" s="77"/>
    </row>
    <row r="548" spans="1:4" ht="20.100000000000001" customHeight="1">
      <c r="A548" s="81" t="s">
        <v>350</v>
      </c>
      <c r="B548" s="78"/>
      <c r="C548" s="78">
        <v>3</v>
      </c>
      <c r="D548" s="77"/>
    </row>
    <row r="549" spans="1:4" ht="20.100000000000001" customHeight="1">
      <c r="A549" s="81" t="s">
        <v>351</v>
      </c>
      <c r="B549" s="78"/>
      <c r="C549" s="78"/>
      <c r="D549" s="77"/>
    </row>
    <row r="550" spans="1:4" ht="20.100000000000001" customHeight="1">
      <c r="A550" s="81" t="s">
        <v>352</v>
      </c>
      <c r="B550" s="78"/>
      <c r="C550" s="78"/>
      <c r="D550" s="77"/>
    </row>
    <row r="551" spans="1:4" ht="20.100000000000001" customHeight="1">
      <c r="A551" s="81" t="s">
        <v>353</v>
      </c>
      <c r="B551" s="78"/>
      <c r="C551" s="78"/>
      <c r="D551" s="77"/>
    </row>
    <row r="552" spans="1:4" ht="20.100000000000001" customHeight="1">
      <c r="A552" s="81" t="s">
        <v>354</v>
      </c>
      <c r="B552" s="78">
        <v>931</v>
      </c>
      <c r="C552" s="78">
        <v>119</v>
      </c>
      <c r="D552" s="77"/>
    </row>
    <row r="553" spans="1:4" ht="20.100000000000001" customHeight="1">
      <c r="A553" s="81" t="s">
        <v>355</v>
      </c>
      <c r="B553" s="78"/>
      <c r="C553" s="78"/>
      <c r="D553" s="77"/>
    </row>
    <row r="554" spans="1:4" ht="20.100000000000001" customHeight="1">
      <c r="A554" s="81" t="s">
        <v>356</v>
      </c>
      <c r="B554" s="78">
        <v>20</v>
      </c>
      <c r="C554" s="78">
        <v>55</v>
      </c>
      <c r="D554" s="77"/>
    </row>
    <row r="555" spans="1:4" ht="20.100000000000001" customHeight="1">
      <c r="A555" s="81" t="s">
        <v>357</v>
      </c>
      <c r="B555" s="78">
        <v>19</v>
      </c>
      <c r="C555" s="78">
        <v>57</v>
      </c>
      <c r="D555" s="77"/>
    </row>
    <row r="556" spans="1:4" ht="20.100000000000001" customHeight="1">
      <c r="A556" s="81" t="s">
        <v>358</v>
      </c>
      <c r="B556" s="78">
        <v>816</v>
      </c>
      <c r="C556" s="78">
        <v>296</v>
      </c>
      <c r="D556" s="77"/>
    </row>
    <row r="557" spans="1:4" ht="20.100000000000001" customHeight="1">
      <c r="A557" s="81" t="s">
        <v>359</v>
      </c>
      <c r="B557" s="78">
        <f>SUM(B558:B564)</f>
        <v>66</v>
      </c>
      <c r="C557" s="78">
        <f>SUM(C558:C564)</f>
        <v>1161</v>
      </c>
      <c r="D557" s="77"/>
    </row>
    <row r="558" spans="1:4" ht="20.100000000000001" customHeight="1">
      <c r="A558" s="81" t="s">
        <v>10</v>
      </c>
      <c r="B558" s="78">
        <v>56</v>
      </c>
      <c r="C558" s="78">
        <v>51</v>
      </c>
      <c r="D558" s="77"/>
    </row>
    <row r="559" spans="1:4" ht="20.100000000000001" customHeight="1">
      <c r="A559" s="81" t="s">
        <v>11</v>
      </c>
      <c r="B559" s="78"/>
      <c r="C559" s="78"/>
      <c r="D559" s="77"/>
    </row>
    <row r="560" spans="1:4" ht="20.100000000000001" customHeight="1">
      <c r="A560" s="81" t="s">
        <v>12</v>
      </c>
      <c r="B560" s="78"/>
      <c r="C560" s="78"/>
      <c r="D560" s="77"/>
    </row>
    <row r="561" spans="1:4" ht="20.100000000000001" customHeight="1">
      <c r="A561" s="77" t="s">
        <v>360</v>
      </c>
      <c r="B561" s="78"/>
      <c r="C561" s="78">
        <v>1110</v>
      </c>
      <c r="D561" s="77"/>
    </row>
    <row r="562" spans="1:4" ht="20.100000000000001" customHeight="1">
      <c r="A562" s="77" t="s">
        <v>361</v>
      </c>
      <c r="B562" s="78"/>
      <c r="C562" s="78"/>
      <c r="D562" s="77"/>
    </row>
    <row r="563" spans="1:4" ht="20.100000000000001" customHeight="1">
      <c r="A563" s="77" t="s">
        <v>362</v>
      </c>
      <c r="B563" s="78"/>
      <c r="C563" s="78"/>
      <c r="D563" s="77"/>
    </row>
    <row r="564" spans="1:4" ht="20.100000000000001" customHeight="1">
      <c r="A564" s="77" t="s">
        <v>363</v>
      </c>
      <c r="B564" s="78">
        <v>10</v>
      </c>
      <c r="C564" s="78"/>
      <c r="D564" s="77"/>
    </row>
    <row r="565" spans="1:4" ht="20.100000000000001" customHeight="1">
      <c r="A565" s="81" t="s">
        <v>364</v>
      </c>
      <c r="B565" s="78"/>
      <c r="C565" s="78"/>
      <c r="D565" s="77"/>
    </row>
    <row r="566" spans="1:4" ht="20.100000000000001" customHeight="1">
      <c r="A566" s="81" t="s">
        <v>10</v>
      </c>
      <c r="B566" s="78"/>
      <c r="C566" s="78"/>
      <c r="D566" s="77"/>
    </row>
    <row r="567" spans="1:4" ht="20.100000000000001" customHeight="1">
      <c r="A567" s="81" t="s">
        <v>11</v>
      </c>
      <c r="B567" s="78"/>
      <c r="C567" s="78"/>
      <c r="D567" s="77"/>
    </row>
    <row r="568" spans="1:4" ht="20.100000000000001" customHeight="1">
      <c r="A568" s="81" t="s">
        <v>12</v>
      </c>
      <c r="B568" s="78"/>
      <c r="C568" s="78"/>
      <c r="D568" s="77"/>
    </row>
    <row r="569" spans="1:4" ht="20.100000000000001" customHeight="1">
      <c r="A569" s="77" t="s">
        <v>365</v>
      </c>
      <c r="B569" s="78"/>
      <c r="C569" s="78"/>
      <c r="D569" s="77"/>
    </row>
    <row r="570" spans="1:4" ht="20.100000000000001" customHeight="1">
      <c r="A570" s="77" t="s">
        <v>366</v>
      </c>
      <c r="B570" s="78"/>
      <c r="C570" s="78"/>
      <c r="D570" s="77"/>
    </row>
    <row r="571" spans="1:4" ht="20.100000000000001" customHeight="1">
      <c r="A571" s="77" t="s">
        <v>367</v>
      </c>
      <c r="B571" s="78"/>
      <c r="C571" s="78"/>
      <c r="D571" s="77"/>
    </row>
    <row r="572" spans="1:4" ht="20.100000000000001" customHeight="1">
      <c r="A572" s="77" t="s">
        <v>368</v>
      </c>
      <c r="B572" s="78"/>
      <c r="C572" s="78"/>
      <c r="D572" s="77"/>
    </row>
    <row r="573" spans="1:4" ht="20.100000000000001" customHeight="1">
      <c r="A573" s="77" t="s">
        <v>369</v>
      </c>
      <c r="B573" s="78"/>
      <c r="C573" s="78"/>
      <c r="D573" s="77"/>
    </row>
    <row r="574" spans="1:4" ht="20.100000000000001" customHeight="1">
      <c r="A574" s="77" t="s">
        <v>370</v>
      </c>
      <c r="B574" s="78"/>
      <c r="C574" s="78"/>
      <c r="D574" s="77"/>
    </row>
    <row r="575" spans="1:4" ht="20.100000000000001" customHeight="1">
      <c r="A575" s="77" t="s">
        <v>371</v>
      </c>
      <c r="B575" s="78"/>
      <c r="C575" s="78"/>
      <c r="D575" s="77"/>
    </row>
    <row r="576" spans="1:4" ht="20.100000000000001" customHeight="1">
      <c r="A576" s="81" t="s">
        <v>372</v>
      </c>
      <c r="B576" s="78">
        <f>SUM(B577:B586)</f>
        <v>473</v>
      </c>
      <c r="C576" s="78">
        <f>SUM(C577:C586)</f>
        <v>666</v>
      </c>
      <c r="D576" s="77"/>
    </row>
    <row r="577" spans="1:4" ht="20.100000000000001" customHeight="1">
      <c r="A577" s="81" t="s">
        <v>10</v>
      </c>
      <c r="B577" s="78">
        <v>423</v>
      </c>
      <c r="C577" s="78">
        <v>269</v>
      </c>
      <c r="D577" s="77"/>
    </row>
    <row r="578" spans="1:4" ht="20.100000000000001" customHeight="1">
      <c r="A578" s="81" t="s">
        <v>11</v>
      </c>
      <c r="B578" s="78"/>
      <c r="C578" s="78"/>
      <c r="D578" s="77"/>
    </row>
    <row r="579" spans="1:4" ht="20.100000000000001" customHeight="1">
      <c r="A579" s="81" t="s">
        <v>12</v>
      </c>
      <c r="B579" s="78"/>
      <c r="C579" s="78"/>
      <c r="D579" s="77"/>
    </row>
    <row r="580" spans="1:4" ht="20.100000000000001" customHeight="1">
      <c r="A580" s="77" t="s">
        <v>373</v>
      </c>
      <c r="B580" s="78"/>
      <c r="C580" s="78">
        <v>42</v>
      </c>
      <c r="D580" s="77"/>
    </row>
    <row r="581" spans="1:4" ht="20.100000000000001" customHeight="1">
      <c r="A581" s="77" t="s">
        <v>374</v>
      </c>
      <c r="B581" s="78"/>
      <c r="C581" s="78">
        <v>346</v>
      </c>
      <c r="D581" s="77"/>
    </row>
    <row r="582" spans="1:4" ht="20.100000000000001" customHeight="1">
      <c r="A582" s="81" t="s">
        <v>375</v>
      </c>
      <c r="B582" s="78"/>
      <c r="C582" s="78"/>
      <c r="D582" s="77"/>
    </row>
    <row r="583" spans="1:4" ht="20.100000000000001" customHeight="1">
      <c r="A583" s="77" t="s">
        <v>376</v>
      </c>
      <c r="B583" s="78"/>
      <c r="C583" s="78"/>
      <c r="D583" s="77"/>
    </row>
    <row r="584" spans="1:4" ht="20.100000000000001" customHeight="1">
      <c r="A584" s="77" t="s">
        <v>377</v>
      </c>
      <c r="B584" s="78"/>
      <c r="C584" s="78"/>
      <c r="D584" s="77"/>
    </row>
    <row r="585" spans="1:4" ht="20.100000000000001" customHeight="1">
      <c r="A585" s="81" t="s">
        <v>378</v>
      </c>
      <c r="B585" s="78"/>
      <c r="C585" s="78"/>
      <c r="D585" s="77"/>
    </row>
    <row r="586" spans="1:4" ht="20.100000000000001" customHeight="1">
      <c r="A586" s="77" t="s">
        <v>379</v>
      </c>
      <c r="B586" s="78">
        <v>50</v>
      </c>
      <c r="C586" s="78">
        <v>9</v>
      </c>
      <c r="D586" s="77"/>
    </row>
    <row r="587" spans="1:4" ht="20.100000000000001" customHeight="1">
      <c r="A587" s="81" t="s">
        <v>380</v>
      </c>
      <c r="B587" s="78">
        <f>SUM(B588:B590)</f>
        <v>60</v>
      </c>
      <c r="C587" s="78">
        <f>SUM(C588:C590)</f>
        <v>363</v>
      </c>
      <c r="D587" s="77"/>
    </row>
    <row r="588" spans="1:4" ht="20.100000000000001" customHeight="1">
      <c r="A588" s="81" t="s">
        <v>381</v>
      </c>
      <c r="B588" s="78">
        <v>60</v>
      </c>
      <c r="C588" s="78"/>
      <c r="D588" s="77"/>
    </row>
    <row r="589" spans="1:4" ht="20.100000000000001" customHeight="1">
      <c r="A589" s="81" t="s">
        <v>382</v>
      </c>
      <c r="B589" s="78"/>
      <c r="C589" s="78"/>
      <c r="D589" s="77"/>
    </row>
    <row r="590" spans="1:4" ht="20.100000000000001" customHeight="1">
      <c r="A590" s="81" t="s">
        <v>383</v>
      </c>
      <c r="B590" s="78"/>
      <c r="C590" s="78">
        <v>363</v>
      </c>
      <c r="D590" s="77"/>
    </row>
    <row r="591" spans="1:4" ht="20.100000000000001" customHeight="1">
      <c r="A591" s="81" t="s">
        <v>384</v>
      </c>
      <c r="B591" s="78">
        <f>B592+B606++B617+B697+B619+B628+B632+B642+B650+B656+B663+B672+B677+B682+B685+B688+B691+B694+B701+B706</f>
        <v>25083</v>
      </c>
      <c r="C591" s="78">
        <f>C592+C606+C697+C619+C628+C632+C642+C650+C656+C663+C672+C677+C682+C685+C688+C691+C694+C706</f>
        <v>28088</v>
      </c>
      <c r="D591" s="77"/>
    </row>
    <row r="592" spans="1:4" ht="20.100000000000001" customHeight="1">
      <c r="A592" s="81" t="s">
        <v>385</v>
      </c>
      <c r="B592" s="78">
        <f>SUM(B593:B605)</f>
        <v>1671</v>
      </c>
      <c r="C592" s="78">
        <f>SUM(C593:C605)</f>
        <v>1618</v>
      </c>
      <c r="D592" s="77"/>
    </row>
    <row r="593" spans="1:4" ht="20.100000000000001" customHeight="1">
      <c r="A593" s="81" t="s">
        <v>10</v>
      </c>
      <c r="B593" s="78">
        <v>933</v>
      </c>
      <c r="C593" s="78">
        <v>757</v>
      </c>
      <c r="D593" s="77"/>
    </row>
    <row r="594" spans="1:4" ht="20.100000000000001" customHeight="1">
      <c r="A594" s="81" t="s">
        <v>11</v>
      </c>
      <c r="B594" s="78">
        <v>16</v>
      </c>
      <c r="C594" s="78">
        <v>65</v>
      </c>
      <c r="D594" s="77"/>
    </row>
    <row r="595" spans="1:4" ht="20.100000000000001" customHeight="1">
      <c r="A595" s="81" t="s">
        <v>12</v>
      </c>
      <c r="B595" s="78"/>
      <c r="C595" s="78"/>
      <c r="D595" s="77"/>
    </row>
    <row r="596" spans="1:4" ht="20.100000000000001" customHeight="1">
      <c r="A596" s="81" t="s">
        <v>386</v>
      </c>
      <c r="B596" s="78"/>
      <c r="C596" s="78"/>
      <c r="D596" s="77"/>
    </row>
    <row r="597" spans="1:4" ht="20.100000000000001" customHeight="1">
      <c r="A597" s="81" t="s">
        <v>387</v>
      </c>
      <c r="B597" s="78"/>
      <c r="C597" s="78"/>
      <c r="D597" s="77"/>
    </row>
    <row r="598" spans="1:4" ht="20.100000000000001" customHeight="1">
      <c r="A598" s="81" t="s">
        <v>388</v>
      </c>
      <c r="B598" s="78"/>
      <c r="C598" s="78">
        <v>50</v>
      </c>
      <c r="D598" s="77"/>
    </row>
    <row r="599" spans="1:4" ht="20.100000000000001" customHeight="1">
      <c r="A599" s="81" t="s">
        <v>389</v>
      </c>
      <c r="B599" s="78">
        <v>91</v>
      </c>
      <c r="C599" s="78">
        <v>97</v>
      </c>
      <c r="D599" s="77"/>
    </row>
    <row r="600" spans="1:4" ht="20.100000000000001" customHeight="1">
      <c r="A600" s="81" t="s">
        <v>52</v>
      </c>
      <c r="B600" s="78"/>
      <c r="C600" s="78"/>
      <c r="D600" s="77"/>
    </row>
    <row r="601" spans="1:4" ht="20.100000000000001" customHeight="1">
      <c r="A601" s="81" t="s">
        <v>390</v>
      </c>
      <c r="B601" s="78">
        <v>587</v>
      </c>
      <c r="C601" s="78">
        <v>627</v>
      </c>
      <c r="D601" s="77"/>
    </row>
    <row r="602" spans="1:4" ht="20.100000000000001" customHeight="1">
      <c r="A602" s="81" t="s">
        <v>391</v>
      </c>
      <c r="B602" s="78"/>
      <c r="C602" s="78"/>
      <c r="D602" s="77"/>
    </row>
    <row r="603" spans="1:4" ht="20.100000000000001" customHeight="1">
      <c r="A603" s="81" t="s">
        <v>392</v>
      </c>
      <c r="B603" s="78">
        <v>44</v>
      </c>
      <c r="C603" s="78">
        <v>22</v>
      </c>
      <c r="D603" s="77"/>
    </row>
    <row r="604" spans="1:4" ht="20.100000000000001" customHeight="1">
      <c r="A604" s="81" t="s">
        <v>393</v>
      </c>
      <c r="B604" s="78"/>
      <c r="C604" s="78"/>
      <c r="D604" s="77"/>
    </row>
    <row r="605" spans="1:4" ht="20.100000000000001" customHeight="1">
      <c r="A605" s="81" t="s">
        <v>394</v>
      </c>
      <c r="B605" s="78"/>
      <c r="C605" s="78"/>
      <c r="D605" s="77"/>
    </row>
    <row r="606" spans="1:4" ht="20.100000000000001" customHeight="1">
      <c r="A606" s="81" t="s">
        <v>395</v>
      </c>
      <c r="B606" s="78">
        <f>SUM(B607:B616)</f>
        <v>2563</v>
      </c>
      <c r="C606" s="78">
        <f>SUM(C607:C616)</f>
        <v>1244</v>
      </c>
      <c r="D606" s="77"/>
    </row>
    <row r="607" spans="1:4" ht="20.100000000000001" customHeight="1">
      <c r="A607" s="81" t="s">
        <v>10</v>
      </c>
      <c r="B607" s="78">
        <v>1271</v>
      </c>
      <c r="C607" s="78">
        <v>422</v>
      </c>
      <c r="D607" s="77"/>
    </row>
    <row r="608" spans="1:4" ht="20.100000000000001" customHeight="1">
      <c r="A608" s="81" t="s">
        <v>11</v>
      </c>
      <c r="B608" s="78">
        <v>958</v>
      </c>
      <c r="C608" s="78">
        <v>335</v>
      </c>
      <c r="D608" s="77"/>
    </row>
    <row r="609" spans="1:4" ht="20.100000000000001" customHeight="1">
      <c r="A609" s="81" t="s">
        <v>12</v>
      </c>
      <c r="B609" s="78"/>
      <c r="C609" s="78"/>
      <c r="D609" s="77"/>
    </row>
    <row r="610" spans="1:4" ht="20.100000000000001" customHeight="1">
      <c r="A610" s="81" t="s">
        <v>396</v>
      </c>
      <c r="B610" s="78"/>
      <c r="C610" s="78">
        <v>35</v>
      </c>
      <c r="D610" s="77"/>
    </row>
    <row r="611" spans="1:4" ht="20.100000000000001" customHeight="1">
      <c r="A611" s="81" t="s">
        <v>397</v>
      </c>
      <c r="B611" s="78"/>
      <c r="C611" s="78">
        <v>3</v>
      </c>
      <c r="D611" s="77"/>
    </row>
    <row r="612" spans="1:4" ht="20.100000000000001" customHeight="1">
      <c r="A612" s="81" t="s">
        <v>398</v>
      </c>
      <c r="B612" s="78"/>
      <c r="C612" s="78"/>
      <c r="D612" s="77"/>
    </row>
    <row r="613" spans="1:4" ht="20.100000000000001" customHeight="1">
      <c r="A613" s="81" t="s">
        <v>399</v>
      </c>
      <c r="B613" s="78"/>
      <c r="C613" s="78">
        <v>61</v>
      </c>
      <c r="D613" s="77"/>
    </row>
    <row r="614" spans="1:4" ht="20.100000000000001" customHeight="1">
      <c r="A614" s="81" t="s">
        <v>400</v>
      </c>
      <c r="B614" s="78">
        <v>334</v>
      </c>
      <c r="C614" s="78">
        <v>338</v>
      </c>
      <c r="D614" s="77"/>
    </row>
    <row r="615" spans="1:4" ht="20.100000000000001" customHeight="1">
      <c r="A615" s="81" t="s">
        <v>401</v>
      </c>
      <c r="B615" s="78"/>
      <c r="C615" s="78"/>
      <c r="D615" s="77"/>
    </row>
    <row r="616" spans="1:4" ht="20.100000000000001" customHeight="1">
      <c r="A616" s="81" t="s">
        <v>402</v>
      </c>
      <c r="B616" s="78"/>
      <c r="C616" s="78">
        <v>50</v>
      </c>
      <c r="D616" s="77"/>
    </row>
    <row r="617" spans="1:4" ht="20.100000000000001" customHeight="1">
      <c r="A617" s="81" t="s">
        <v>1371</v>
      </c>
      <c r="B617" s="78"/>
      <c r="C617" s="78"/>
      <c r="D617" s="77"/>
    </row>
    <row r="618" spans="1:4" ht="20.100000000000001" customHeight="1">
      <c r="A618" s="81" t="s">
        <v>1372</v>
      </c>
      <c r="B618" s="78"/>
      <c r="C618" s="78"/>
      <c r="D618" s="77"/>
    </row>
    <row r="619" spans="1:4" ht="20.100000000000001" customHeight="1">
      <c r="A619" s="81" t="s">
        <v>407</v>
      </c>
      <c r="B619" s="78">
        <f>SUM(B620:B627)</f>
        <v>8571</v>
      </c>
      <c r="C619" s="78">
        <f>SUM(C620:C627)</f>
        <v>10947</v>
      </c>
      <c r="D619" s="77"/>
    </row>
    <row r="620" spans="1:4" ht="20.100000000000001" customHeight="1">
      <c r="A620" s="81" t="s">
        <v>408</v>
      </c>
      <c r="B620" s="78"/>
      <c r="C620" s="78"/>
      <c r="D620" s="77"/>
    </row>
    <row r="621" spans="1:4" ht="20.100000000000001" customHeight="1">
      <c r="A621" s="81" t="s">
        <v>409</v>
      </c>
      <c r="B621" s="78"/>
      <c r="C621" s="78"/>
      <c r="D621" s="77"/>
    </row>
    <row r="622" spans="1:4" ht="20.100000000000001" customHeight="1">
      <c r="A622" s="81" t="s">
        <v>410</v>
      </c>
      <c r="B622" s="78"/>
      <c r="C622" s="78"/>
      <c r="D622" s="77"/>
    </row>
    <row r="623" spans="1:4" ht="20.100000000000001" customHeight="1">
      <c r="A623" s="81" t="s">
        <v>411</v>
      </c>
      <c r="B623" s="78"/>
      <c r="C623" s="78"/>
      <c r="D623" s="77"/>
    </row>
    <row r="624" spans="1:4" ht="20.100000000000001" customHeight="1">
      <c r="A624" s="81" t="s">
        <v>1180</v>
      </c>
      <c r="B624" s="78">
        <v>8571</v>
      </c>
      <c r="C624" s="78">
        <v>10947</v>
      </c>
      <c r="D624" s="77"/>
    </row>
    <row r="625" spans="1:4" ht="20.100000000000001" customHeight="1">
      <c r="A625" s="81" t="s">
        <v>1181</v>
      </c>
      <c r="B625" s="78"/>
      <c r="C625" s="78"/>
      <c r="D625" s="77"/>
    </row>
    <row r="626" spans="1:4" ht="20.100000000000001" customHeight="1">
      <c r="A626" s="81" t="s">
        <v>1182</v>
      </c>
      <c r="B626" s="78"/>
      <c r="C626" s="78"/>
      <c r="D626" s="77"/>
    </row>
    <row r="627" spans="1:4" ht="20.100000000000001" customHeight="1">
      <c r="A627" s="81" t="s">
        <v>412</v>
      </c>
      <c r="B627" s="78"/>
      <c r="C627" s="78"/>
      <c r="D627" s="77"/>
    </row>
    <row r="628" spans="1:4" ht="20.100000000000001" customHeight="1">
      <c r="A628" s="81" t="s">
        <v>413</v>
      </c>
      <c r="B628" s="78"/>
      <c r="C628" s="78"/>
      <c r="D628" s="77"/>
    </row>
    <row r="629" spans="1:4" ht="20.100000000000001" customHeight="1">
      <c r="A629" s="81" t="s">
        <v>414</v>
      </c>
      <c r="B629" s="78"/>
      <c r="C629" s="78"/>
      <c r="D629" s="77"/>
    </row>
    <row r="630" spans="1:4" ht="20.100000000000001" customHeight="1">
      <c r="A630" s="81" t="s">
        <v>415</v>
      </c>
      <c r="B630" s="78"/>
      <c r="C630" s="78"/>
      <c r="D630" s="77"/>
    </row>
    <row r="631" spans="1:4" ht="20.100000000000001" customHeight="1">
      <c r="A631" s="81" t="s">
        <v>416</v>
      </c>
      <c r="B631" s="78"/>
      <c r="C631" s="78"/>
      <c r="D631" s="77"/>
    </row>
    <row r="632" spans="1:4" ht="20.100000000000001" customHeight="1">
      <c r="A632" s="81" t="s">
        <v>417</v>
      </c>
      <c r="B632" s="78">
        <f>SUM(B633:B641)</f>
        <v>1260</v>
      </c>
      <c r="C632" s="78">
        <f>SUM(C633:C641)</f>
        <v>1600</v>
      </c>
      <c r="D632" s="77"/>
    </row>
    <row r="633" spans="1:4" ht="20.100000000000001" customHeight="1">
      <c r="A633" s="81" t="s">
        <v>418</v>
      </c>
      <c r="B633" s="78"/>
      <c r="C633" s="78"/>
      <c r="D633" s="77"/>
    </row>
    <row r="634" spans="1:4" ht="20.100000000000001" customHeight="1">
      <c r="A634" s="81" t="s">
        <v>419</v>
      </c>
      <c r="B634" s="78"/>
      <c r="C634" s="78"/>
      <c r="D634" s="77"/>
    </row>
    <row r="635" spans="1:4" ht="20.100000000000001" customHeight="1">
      <c r="A635" s="81" t="s">
        <v>420</v>
      </c>
      <c r="B635" s="78"/>
      <c r="C635" s="78"/>
      <c r="D635" s="77"/>
    </row>
    <row r="636" spans="1:4" ht="20.100000000000001" customHeight="1">
      <c r="A636" s="81" t="s">
        <v>421</v>
      </c>
      <c r="B636" s="78"/>
      <c r="C636" s="78"/>
      <c r="D636" s="77"/>
    </row>
    <row r="637" spans="1:4" ht="20.100000000000001" customHeight="1">
      <c r="A637" s="81" t="s">
        <v>422</v>
      </c>
      <c r="B637" s="78"/>
      <c r="C637" s="78"/>
      <c r="D637" s="77"/>
    </row>
    <row r="638" spans="1:4" ht="20.100000000000001" customHeight="1">
      <c r="A638" s="81" t="s">
        <v>423</v>
      </c>
      <c r="B638" s="78"/>
      <c r="C638" s="78"/>
      <c r="D638" s="77"/>
    </row>
    <row r="639" spans="1:4" ht="20.100000000000001" customHeight="1">
      <c r="A639" s="81" t="s">
        <v>424</v>
      </c>
      <c r="B639" s="78"/>
      <c r="C639" s="78"/>
      <c r="D639" s="77"/>
    </row>
    <row r="640" spans="1:4" ht="20.100000000000001" customHeight="1">
      <c r="A640" s="81" t="s">
        <v>425</v>
      </c>
      <c r="B640" s="78"/>
      <c r="C640" s="78"/>
      <c r="D640" s="77"/>
    </row>
    <row r="641" spans="1:4" ht="20.100000000000001" customHeight="1">
      <c r="A641" s="81" t="s">
        <v>426</v>
      </c>
      <c r="B641" s="78">
        <v>1260</v>
      </c>
      <c r="C641" s="78">
        <v>1600</v>
      </c>
      <c r="D641" s="77"/>
    </row>
    <row r="642" spans="1:4" ht="20.100000000000001" customHeight="1">
      <c r="A642" s="81" t="s">
        <v>427</v>
      </c>
      <c r="B642" s="78">
        <f>SUM(B643:B649)</f>
        <v>2409</v>
      </c>
      <c r="C642" s="78">
        <f>SUM(C643:C649)</f>
        <v>1808</v>
      </c>
      <c r="D642" s="77"/>
    </row>
    <row r="643" spans="1:4" ht="20.100000000000001" customHeight="1">
      <c r="A643" s="81" t="s">
        <v>428</v>
      </c>
      <c r="B643" s="78"/>
      <c r="C643" s="78"/>
      <c r="D643" s="77"/>
    </row>
    <row r="644" spans="1:4" ht="20.100000000000001" customHeight="1">
      <c r="A644" s="81" t="s">
        <v>429</v>
      </c>
      <c r="B644" s="78">
        <v>240</v>
      </c>
      <c r="C644" s="78">
        <v>240</v>
      </c>
      <c r="D644" s="77"/>
    </row>
    <row r="645" spans="1:4" ht="20.100000000000001" customHeight="1">
      <c r="A645" s="81" t="s">
        <v>430</v>
      </c>
      <c r="B645" s="78">
        <v>1000</v>
      </c>
      <c r="C645" s="78">
        <v>600</v>
      </c>
      <c r="D645" s="77"/>
    </row>
    <row r="646" spans="1:4" ht="20.100000000000001" customHeight="1">
      <c r="A646" s="81" t="s">
        <v>431</v>
      </c>
      <c r="B646" s="78"/>
      <c r="C646" s="78"/>
      <c r="D646" s="77"/>
    </row>
    <row r="647" spans="1:4" ht="20.100000000000001" customHeight="1">
      <c r="A647" s="81" t="s">
        <v>432</v>
      </c>
      <c r="B647" s="78">
        <v>309</v>
      </c>
      <c r="C647" s="78">
        <v>301</v>
      </c>
      <c r="D647" s="77"/>
    </row>
    <row r="648" spans="1:4" ht="20.100000000000001" customHeight="1">
      <c r="A648" s="81" t="s">
        <v>433</v>
      </c>
      <c r="B648" s="78"/>
      <c r="C648" s="78"/>
      <c r="D648" s="77"/>
    </row>
    <row r="649" spans="1:4" ht="20.100000000000001" customHeight="1">
      <c r="A649" s="81" t="s">
        <v>434</v>
      </c>
      <c r="B649" s="78">
        <v>860</v>
      </c>
      <c r="C649" s="78">
        <v>667</v>
      </c>
      <c r="D649" s="77"/>
    </row>
    <row r="650" spans="1:4" ht="20.100000000000001" customHeight="1">
      <c r="A650" s="81" t="s">
        <v>435</v>
      </c>
      <c r="B650" s="78"/>
      <c r="C650" s="78">
        <f>SUM(C651:C655)</f>
        <v>202</v>
      </c>
      <c r="D650" s="77"/>
    </row>
    <row r="651" spans="1:4" ht="20.100000000000001" customHeight="1">
      <c r="A651" s="81" t="s">
        <v>436</v>
      </c>
      <c r="B651" s="78"/>
      <c r="C651" s="78">
        <v>181</v>
      </c>
      <c r="D651" s="77"/>
    </row>
    <row r="652" spans="1:4" ht="20.100000000000001" customHeight="1">
      <c r="A652" s="81" t="s">
        <v>437</v>
      </c>
      <c r="B652" s="78"/>
      <c r="C652" s="78">
        <v>21</v>
      </c>
      <c r="D652" s="77"/>
    </row>
    <row r="653" spans="1:4" ht="20.100000000000001" customHeight="1">
      <c r="A653" s="81" t="s">
        <v>438</v>
      </c>
      <c r="B653" s="78"/>
      <c r="C653" s="78"/>
      <c r="D653" s="77"/>
    </row>
    <row r="654" spans="1:4" ht="20.100000000000001" customHeight="1">
      <c r="A654" s="81" t="s">
        <v>439</v>
      </c>
      <c r="B654" s="78"/>
      <c r="C654" s="78"/>
      <c r="D654" s="77"/>
    </row>
    <row r="655" spans="1:4" ht="20.100000000000001" customHeight="1">
      <c r="A655" s="81" t="s">
        <v>440</v>
      </c>
      <c r="B655" s="78"/>
      <c r="C655" s="78"/>
      <c r="D655" s="77"/>
    </row>
    <row r="656" spans="1:4" ht="20.100000000000001" customHeight="1">
      <c r="A656" s="81" t="s">
        <v>441</v>
      </c>
      <c r="B656" s="78">
        <f>SUM(B657:B662)</f>
        <v>304</v>
      </c>
      <c r="C656" s="78">
        <f>SUM(C657:C662)</f>
        <v>346</v>
      </c>
      <c r="D656" s="77"/>
    </row>
    <row r="657" spans="1:4" ht="20.100000000000001" customHeight="1">
      <c r="A657" s="81" t="s">
        <v>442</v>
      </c>
      <c r="B657" s="78">
        <v>70</v>
      </c>
      <c r="C657" s="78">
        <v>51</v>
      </c>
      <c r="D657" s="77"/>
    </row>
    <row r="658" spans="1:4" ht="20.100000000000001" customHeight="1">
      <c r="A658" s="81" t="s">
        <v>443</v>
      </c>
      <c r="B658" s="78">
        <v>210</v>
      </c>
      <c r="C658" s="78">
        <v>237</v>
      </c>
      <c r="D658" s="77"/>
    </row>
    <row r="659" spans="1:4" ht="20.100000000000001" customHeight="1">
      <c r="A659" s="81" t="s">
        <v>444</v>
      </c>
      <c r="B659" s="78"/>
      <c r="C659" s="78"/>
      <c r="D659" s="77"/>
    </row>
    <row r="660" spans="1:4" ht="20.100000000000001" customHeight="1">
      <c r="A660" s="81" t="s">
        <v>445</v>
      </c>
      <c r="B660" s="78">
        <v>24</v>
      </c>
      <c r="C660" s="78">
        <v>12</v>
      </c>
      <c r="D660" s="77"/>
    </row>
    <row r="661" spans="1:4" ht="20.100000000000001" customHeight="1">
      <c r="A661" s="81" t="s">
        <v>446</v>
      </c>
      <c r="B661" s="78"/>
      <c r="C661" s="78"/>
      <c r="D661" s="77"/>
    </row>
    <row r="662" spans="1:4" ht="20.100000000000001" customHeight="1">
      <c r="A662" s="81" t="s">
        <v>447</v>
      </c>
      <c r="B662" s="78"/>
      <c r="C662" s="78">
        <v>46</v>
      </c>
      <c r="D662" s="77"/>
    </row>
    <row r="663" spans="1:4" ht="20.100000000000001" customHeight="1">
      <c r="A663" s="81" t="s">
        <v>448</v>
      </c>
      <c r="B663" s="78">
        <f>SUM(B664:B671)</f>
        <v>462</v>
      </c>
      <c r="C663" s="78">
        <f>SUM(C664:C671)</f>
        <v>571</v>
      </c>
      <c r="D663" s="77"/>
    </row>
    <row r="664" spans="1:4" ht="20.100000000000001" customHeight="1">
      <c r="A664" s="81" t="s">
        <v>10</v>
      </c>
      <c r="B664" s="78">
        <v>167</v>
      </c>
      <c r="C664" s="78">
        <v>161</v>
      </c>
      <c r="D664" s="77"/>
    </row>
    <row r="665" spans="1:4" ht="20.100000000000001" customHeight="1">
      <c r="A665" s="81" t="s">
        <v>11</v>
      </c>
      <c r="B665" s="78"/>
      <c r="C665" s="78"/>
      <c r="D665" s="77"/>
    </row>
    <row r="666" spans="1:4" ht="20.100000000000001" customHeight="1">
      <c r="A666" s="81" t="s">
        <v>12</v>
      </c>
      <c r="B666" s="78"/>
      <c r="C666" s="78"/>
      <c r="D666" s="77"/>
    </row>
    <row r="667" spans="1:4" ht="20.100000000000001" customHeight="1">
      <c r="A667" s="81" t="s">
        <v>449</v>
      </c>
      <c r="B667" s="78">
        <v>65</v>
      </c>
      <c r="C667" s="78">
        <v>40</v>
      </c>
      <c r="D667" s="77"/>
    </row>
    <row r="668" spans="1:4" ht="20.100000000000001" customHeight="1">
      <c r="A668" s="81" t="s">
        <v>450</v>
      </c>
      <c r="B668" s="78">
        <v>57</v>
      </c>
      <c r="C668" s="78">
        <v>145</v>
      </c>
      <c r="D668" s="77"/>
    </row>
    <row r="669" spans="1:4" ht="20.100000000000001" customHeight="1">
      <c r="A669" s="81" t="s">
        <v>451</v>
      </c>
      <c r="B669" s="78">
        <v>23</v>
      </c>
      <c r="C669" s="78">
        <v>33</v>
      </c>
      <c r="D669" s="77"/>
    </row>
    <row r="670" spans="1:4" ht="20.100000000000001" customHeight="1">
      <c r="A670" s="81" t="s">
        <v>1293</v>
      </c>
      <c r="B670" s="78"/>
      <c r="C670" s="78"/>
      <c r="D670" s="77"/>
    </row>
    <row r="671" spans="1:4" ht="20.100000000000001" customHeight="1">
      <c r="A671" s="81" t="s">
        <v>452</v>
      </c>
      <c r="B671" s="111">
        <v>150</v>
      </c>
      <c r="C671" s="111">
        <v>192</v>
      </c>
      <c r="D671" s="77"/>
    </row>
    <row r="672" spans="1:4" ht="20.100000000000001" customHeight="1">
      <c r="A672" s="81" t="s">
        <v>453</v>
      </c>
      <c r="B672" s="78"/>
      <c r="C672" s="78">
        <f>SUM(C673:C676)</f>
        <v>200</v>
      </c>
      <c r="D672" s="77"/>
    </row>
    <row r="673" spans="1:4" ht="20.100000000000001" customHeight="1">
      <c r="A673" s="81" t="s">
        <v>454</v>
      </c>
      <c r="B673" s="78"/>
      <c r="C673" s="78">
        <v>200</v>
      </c>
      <c r="D673" s="77"/>
    </row>
    <row r="674" spans="1:4" ht="20.100000000000001" customHeight="1">
      <c r="A674" s="81" t="s">
        <v>455</v>
      </c>
      <c r="B674" s="78"/>
      <c r="C674" s="78"/>
      <c r="D674" s="77"/>
    </row>
    <row r="675" spans="1:4" ht="20.100000000000001" customHeight="1">
      <c r="A675" s="81" t="s">
        <v>456</v>
      </c>
      <c r="B675" s="78"/>
      <c r="C675" s="78"/>
      <c r="D675" s="77"/>
    </row>
    <row r="676" spans="1:4" ht="20.100000000000001" customHeight="1">
      <c r="A676" s="81" t="s">
        <v>457</v>
      </c>
      <c r="B676" s="78"/>
      <c r="C676" s="78"/>
      <c r="D676" s="77"/>
    </row>
    <row r="677" spans="1:4" ht="20.100000000000001" customHeight="1">
      <c r="A677" s="81" t="s">
        <v>458</v>
      </c>
      <c r="B677" s="78">
        <f>SUM(B678:B681)</f>
        <v>89</v>
      </c>
      <c r="C677" s="78">
        <f>SUM(C678:C681)</f>
        <v>71</v>
      </c>
      <c r="D677" s="77"/>
    </row>
    <row r="678" spans="1:4" ht="20.100000000000001" customHeight="1">
      <c r="A678" s="81" t="s">
        <v>10</v>
      </c>
      <c r="B678" s="78">
        <v>89</v>
      </c>
      <c r="C678" s="78">
        <v>64</v>
      </c>
      <c r="D678" s="77"/>
    </row>
    <row r="679" spans="1:4" ht="20.100000000000001" customHeight="1">
      <c r="A679" s="81" t="s">
        <v>11</v>
      </c>
      <c r="B679" s="78"/>
      <c r="C679" s="78">
        <v>7</v>
      </c>
      <c r="D679" s="77"/>
    </row>
    <row r="680" spans="1:4" ht="20.100000000000001" customHeight="1">
      <c r="A680" s="81" t="s">
        <v>12</v>
      </c>
      <c r="B680" s="78"/>
      <c r="C680" s="78"/>
      <c r="D680" s="77"/>
    </row>
    <row r="681" spans="1:4" ht="20.100000000000001" customHeight="1">
      <c r="A681" s="81" t="s">
        <v>459</v>
      </c>
      <c r="B681" s="78"/>
      <c r="C681" s="78"/>
      <c r="D681" s="77"/>
    </row>
    <row r="682" spans="1:4" ht="20.100000000000001" customHeight="1">
      <c r="A682" s="81" t="s">
        <v>460</v>
      </c>
      <c r="B682" s="78">
        <f>SUM(B683:B684)</f>
        <v>3660</v>
      </c>
      <c r="C682" s="78">
        <f>SUM(C683:C684)</f>
        <v>3472</v>
      </c>
      <c r="D682" s="77"/>
    </row>
    <row r="683" spans="1:4" ht="20.100000000000001" customHeight="1">
      <c r="A683" s="81" t="s">
        <v>461</v>
      </c>
      <c r="B683" s="78">
        <v>560</v>
      </c>
      <c r="C683" s="78">
        <v>280</v>
      </c>
      <c r="D683" s="77"/>
    </row>
    <row r="684" spans="1:4" ht="20.100000000000001" customHeight="1">
      <c r="A684" s="81" t="s">
        <v>462</v>
      </c>
      <c r="B684" s="78">
        <v>3100</v>
      </c>
      <c r="C684" s="78">
        <v>3192</v>
      </c>
      <c r="D684" s="77"/>
    </row>
    <row r="685" spans="1:4" ht="20.100000000000001" customHeight="1">
      <c r="A685" s="81" t="s">
        <v>463</v>
      </c>
      <c r="B685" s="78"/>
      <c r="C685" s="78">
        <f>SUM(C686:C687)</f>
        <v>0</v>
      </c>
      <c r="D685" s="77"/>
    </row>
    <row r="686" spans="1:4" ht="20.100000000000001" customHeight="1">
      <c r="A686" s="81" t="s">
        <v>464</v>
      </c>
      <c r="B686" s="78"/>
      <c r="C686" s="78"/>
      <c r="D686" s="77"/>
    </row>
    <row r="687" spans="1:4" ht="20.100000000000001" customHeight="1">
      <c r="A687" s="81" t="s">
        <v>465</v>
      </c>
      <c r="B687" s="78"/>
      <c r="C687" s="78"/>
      <c r="D687" s="77"/>
    </row>
    <row r="688" spans="1:4" ht="20.100000000000001" customHeight="1">
      <c r="A688" s="81" t="s">
        <v>1294</v>
      </c>
      <c r="B688" s="78">
        <f>SUM(B689:B690)</f>
        <v>400</v>
      </c>
      <c r="C688" s="78">
        <f>SUM(C689:C690)</f>
        <v>464</v>
      </c>
      <c r="D688" s="77"/>
    </row>
    <row r="689" spans="1:4" ht="20.100000000000001" customHeight="1">
      <c r="A689" s="81" t="s">
        <v>1295</v>
      </c>
      <c r="B689" s="78"/>
      <c r="C689" s="78"/>
      <c r="D689" s="77"/>
    </row>
    <row r="690" spans="1:4" ht="20.100000000000001" customHeight="1">
      <c r="A690" s="81" t="s">
        <v>1296</v>
      </c>
      <c r="B690" s="78">
        <v>400</v>
      </c>
      <c r="C690" s="78">
        <f>521-57</f>
        <v>464</v>
      </c>
      <c r="D690" s="77"/>
    </row>
    <row r="691" spans="1:4" ht="20.100000000000001" customHeight="1">
      <c r="A691" s="81" t="s">
        <v>466</v>
      </c>
      <c r="B691" s="78"/>
      <c r="C691" s="78"/>
      <c r="D691" s="77"/>
    </row>
    <row r="692" spans="1:4" ht="20.100000000000001" customHeight="1">
      <c r="A692" s="81" t="s">
        <v>467</v>
      </c>
      <c r="B692" s="78"/>
      <c r="C692" s="78"/>
      <c r="D692" s="77"/>
    </row>
    <row r="693" spans="1:4" ht="20.100000000000001" customHeight="1">
      <c r="A693" s="81" t="s">
        <v>468</v>
      </c>
      <c r="B693" s="78"/>
      <c r="C693" s="78"/>
      <c r="D693" s="77"/>
    </row>
    <row r="694" spans="1:4" ht="20.100000000000001" customHeight="1">
      <c r="A694" s="81" t="s">
        <v>469</v>
      </c>
      <c r="B694" s="78"/>
      <c r="C694" s="78">
        <f>SUM(C695:C696)</f>
        <v>8</v>
      </c>
      <c r="D694" s="77"/>
    </row>
    <row r="695" spans="1:4" ht="20.100000000000001" customHeight="1">
      <c r="A695" s="81" t="s">
        <v>470</v>
      </c>
      <c r="B695" s="78"/>
      <c r="C695" s="78"/>
      <c r="D695" s="77"/>
    </row>
    <row r="696" spans="1:4" ht="20.100000000000001" customHeight="1">
      <c r="A696" s="81" t="s">
        <v>471</v>
      </c>
      <c r="B696" s="78"/>
      <c r="C696" s="78">
        <v>8</v>
      </c>
      <c r="D696" s="77"/>
    </row>
    <row r="697" spans="1:4" ht="20.100000000000001" customHeight="1">
      <c r="A697" s="77" t="s">
        <v>1297</v>
      </c>
      <c r="B697" s="78">
        <f>SUM(B698:B700)</f>
        <v>3653</v>
      </c>
      <c r="C697" s="78">
        <f>SUM(C698:C700)</f>
        <v>5532</v>
      </c>
      <c r="D697" s="77"/>
    </row>
    <row r="698" spans="1:4" ht="20.100000000000001" customHeight="1">
      <c r="A698" s="77" t="s">
        <v>1301</v>
      </c>
      <c r="B698" s="109"/>
      <c r="C698" s="109">
        <v>40</v>
      </c>
      <c r="D698" s="77"/>
    </row>
    <row r="699" spans="1:4" ht="20.100000000000001" customHeight="1">
      <c r="A699" s="77" t="s">
        <v>406</v>
      </c>
      <c r="B699" s="109">
        <v>3653</v>
      </c>
      <c r="C699" s="109">
        <v>5492</v>
      </c>
      <c r="D699" s="77"/>
    </row>
    <row r="700" spans="1:4" ht="20.100000000000001" customHeight="1">
      <c r="A700" s="77" t="s">
        <v>1300</v>
      </c>
      <c r="B700" s="78"/>
      <c r="C700" s="78"/>
      <c r="D700" s="77"/>
    </row>
    <row r="701" spans="1:4" ht="20.100000000000001" customHeight="1">
      <c r="A701" s="77" t="s">
        <v>1298</v>
      </c>
      <c r="B701" s="78">
        <f>SUM(B702:B705)</f>
        <v>41</v>
      </c>
      <c r="C701" s="78">
        <f>SUM(C702:C705)</f>
        <v>41</v>
      </c>
      <c r="D701" s="77"/>
    </row>
    <row r="702" spans="1:4" ht="20.100000000000001" customHeight="1">
      <c r="A702" s="77" t="s">
        <v>403</v>
      </c>
      <c r="B702" s="78"/>
      <c r="C702" s="78"/>
      <c r="D702" s="77"/>
    </row>
    <row r="703" spans="1:4" ht="20.100000000000001" customHeight="1">
      <c r="A703" s="77" t="s">
        <v>404</v>
      </c>
      <c r="B703" s="109">
        <v>41</v>
      </c>
      <c r="C703" s="109">
        <v>41</v>
      </c>
      <c r="D703" s="77"/>
    </row>
    <row r="704" spans="1:4" ht="20.100000000000001" customHeight="1">
      <c r="A704" s="77" t="s">
        <v>405</v>
      </c>
      <c r="B704" s="78"/>
      <c r="C704" s="78"/>
      <c r="D704" s="77"/>
    </row>
    <row r="705" spans="1:4" ht="20.100000000000001" customHeight="1">
      <c r="A705" s="77" t="s">
        <v>1299</v>
      </c>
      <c r="B705" s="78"/>
      <c r="C705" s="78"/>
      <c r="D705" s="77"/>
    </row>
    <row r="706" spans="1:4" ht="20.100000000000001" customHeight="1">
      <c r="A706" s="81" t="s">
        <v>472</v>
      </c>
      <c r="B706" s="78">
        <f>SUM(B707)</f>
        <v>0</v>
      </c>
      <c r="C706" s="78">
        <f>SUM(C707)</f>
        <v>5</v>
      </c>
      <c r="D706" s="77"/>
    </row>
    <row r="707" spans="1:4" ht="20.100000000000001" customHeight="1">
      <c r="A707" s="81" t="s">
        <v>473</v>
      </c>
      <c r="B707" s="78"/>
      <c r="C707" s="78">
        <v>5</v>
      </c>
      <c r="D707" s="77"/>
    </row>
    <row r="708" spans="1:4" ht="20.100000000000001" customHeight="1">
      <c r="A708" s="81" t="s">
        <v>474</v>
      </c>
      <c r="B708" s="78">
        <f>B709+B714+B727+B731+B743+B746+B750+B760+B765+B771+B775+B778</f>
        <v>19529</v>
      </c>
      <c r="C708" s="78">
        <f>C709+C714+C727+C731+C743+C746+C750+C760+C765+C771+C775+C778</f>
        <v>22009</v>
      </c>
      <c r="D708" s="77"/>
    </row>
    <row r="709" spans="1:4" ht="20.100000000000001" customHeight="1">
      <c r="A709" s="81" t="s">
        <v>475</v>
      </c>
      <c r="B709" s="78">
        <f>SUM(B710:B713)</f>
        <v>1137</v>
      </c>
      <c r="C709" s="78">
        <f>SUM(C710:C713)</f>
        <v>1757</v>
      </c>
      <c r="D709" s="77"/>
    </row>
    <row r="710" spans="1:4" ht="20.100000000000001" customHeight="1">
      <c r="A710" s="81" t="s">
        <v>10</v>
      </c>
      <c r="B710" s="78">
        <v>1098</v>
      </c>
      <c r="C710" s="78">
        <v>1412</v>
      </c>
      <c r="D710" s="77"/>
    </row>
    <row r="711" spans="1:4" ht="20.100000000000001" customHeight="1">
      <c r="A711" s="81" t="s">
        <v>11</v>
      </c>
      <c r="B711" s="78">
        <v>39</v>
      </c>
      <c r="C711" s="78">
        <v>345</v>
      </c>
      <c r="D711" s="77"/>
    </row>
    <row r="712" spans="1:4" ht="20.100000000000001" customHeight="1">
      <c r="A712" s="81" t="s">
        <v>12</v>
      </c>
      <c r="B712" s="78"/>
      <c r="C712" s="78"/>
      <c r="D712" s="77"/>
    </row>
    <row r="713" spans="1:4" ht="20.100000000000001" customHeight="1">
      <c r="A713" s="81" t="s">
        <v>476</v>
      </c>
      <c r="B713" s="78"/>
      <c r="C713" s="78"/>
      <c r="D713" s="77"/>
    </row>
    <row r="714" spans="1:4" ht="20.100000000000001" customHeight="1">
      <c r="A714" s="81" t="s">
        <v>477</v>
      </c>
      <c r="B714" s="78"/>
      <c r="C714" s="78">
        <f>SUM(C715:C726)</f>
        <v>374</v>
      </c>
      <c r="D714" s="77"/>
    </row>
    <row r="715" spans="1:4" ht="20.100000000000001" customHeight="1">
      <c r="A715" s="81" t="s">
        <v>478</v>
      </c>
      <c r="B715" s="78"/>
      <c r="C715" s="78">
        <v>359</v>
      </c>
      <c r="D715" s="77"/>
    </row>
    <row r="716" spans="1:4" ht="20.100000000000001" customHeight="1">
      <c r="A716" s="81" t="s">
        <v>479</v>
      </c>
      <c r="B716" s="78"/>
      <c r="C716" s="78">
        <v>15</v>
      </c>
      <c r="D716" s="77"/>
    </row>
    <row r="717" spans="1:4" ht="20.100000000000001" customHeight="1">
      <c r="A717" s="81" t="s">
        <v>480</v>
      </c>
      <c r="B717" s="78"/>
      <c r="C717" s="78"/>
      <c r="D717" s="77"/>
    </row>
    <row r="718" spans="1:4" ht="20.100000000000001" customHeight="1">
      <c r="A718" s="81" t="s">
        <v>481</v>
      </c>
      <c r="B718" s="78"/>
      <c r="C718" s="78"/>
      <c r="D718" s="77"/>
    </row>
    <row r="719" spans="1:4" ht="20.100000000000001" customHeight="1">
      <c r="A719" s="81" t="s">
        <v>482</v>
      </c>
      <c r="B719" s="78"/>
      <c r="C719" s="78"/>
      <c r="D719" s="77"/>
    </row>
    <row r="720" spans="1:4" ht="20.100000000000001" customHeight="1">
      <c r="A720" s="81" t="s">
        <v>483</v>
      </c>
      <c r="B720" s="78"/>
      <c r="C720" s="78"/>
      <c r="D720" s="77"/>
    </row>
    <row r="721" spans="1:4" ht="20.100000000000001" customHeight="1">
      <c r="A721" s="81" t="s">
        <v>484</v>
      </c>
      <c r="B721" s="78"/>
      <c r="C721" s="78"/>
      <c r="D721" s="77"/>
    </row>
    <row r="722" spans="1:4" ht="20.100000000000001" customHeight="1">
      <c r="A722" s="81" t="s">
        <v>485</v>
      </c>
      <c r="B722" s="78"/>
      <c r="C722" s="78"/>
      <c r="D722" s="77"/>
    </row>
    <row r="723" spans="1:4" ht="20.100000000000001" customHeight="1">
      <c r="A723" s="81" t="s">
        <v>486</v>
      </c>
      <c r="B723" s="78"/>
      <c r="C723" s="78"/>
      <c r="D723" s="77"/>
    </row>
    <row r="724" spans="1:4" ht="20.100000000000001" customHeight="1">
      <c r="A724" s="81" t="s">
        <v>487</v>
      </c>
      <c r="B724" s="78"/>
      <c r="C724" s="78"/>
      <c r="D724" s="77"/>
    </row>
    <row r="725" spans="1:4" ht="20.100000000000001" customHeight="1">
      <c r="A725" s="81" t="s">
        <v>488</v>
      </c>
      <c r="B725" s="78"/>
      <c r="C725" s="78"/>
      <c r="D725" s="77"/>
    </row>
    <row r="726" spans="1:4" ht="20.100000000000001" customHeight="1">
      <c r="A726" s="81" t="s">
        <v>489</v>
      </c>
      <c r="B726" s="78"/>
      <c r="C726" s="78"/>
      <c r="D726" s="77"/>
    </row>
    <row r="727" spans="1:4" ht="20.100000000000001" customHeight="1">
      <c r="A727" s="81" t="s">
        <v>490</v>
      </c>
      <c r="B727" s="78">
        <f>SUM(B728:B730)</f>
        <v>2124</v>
      </c>
      <c r="C727" s="78">
        <f>SUM(C728:C730)</f>
        <v>1797</v>
      </c>
      <c r="D727" s="77"/>
    </row>
    <row r="728" spans="1:4" ht="20.100000000000001" customHeight="1">
      <c r="A728" s="81" t="s">
        <v>491</v>
      </c>
      <c r="B728" s="78"/>
      <c r="C728" s="78"/>
      <c r="D728" s="77"/>
    </row>
    <row r="729" spans="1:4" ht="20.100000000000001" customHeight="1">
      <c r="A729" s="81" t="s">
        <v>492</v>
      </c>
      <c r="B729" s="78">
        <f>1539+585</f>
        <v>2124</v>
      </c>
      <c r="C729" s="78">
        <f>2597-800</f>
        <v>1797</v>
      </c>
      <c r="D729" s="77"/>
    </row>
    <row r="730" spans="1:4" ht="20.100000000000001" customHeight="1">
      <c r="A730" s="81" t="s">
        <v>493</v>
      </c>
      <c r="B730" s="78"/>
      <c r="C730" s="78"/>
      <c r="D730" s="77"/>
    </row>
    <row r="731" spans="1:4" ht="20.100000000000001" customHeight="1">
      <c r="A731" s="81" t="s">
        <v>494</v>
      </c>
      <c r="B731" s="78">
        <f>SUM(B732:B742)</f>
        <v>2388</v>
      </c>
      <c r="C731" s="78">
        <f>SUM(C732:C742)</f>
        <v>3177</v>
      </c>
      <c r="D731" s="77"/>
    </row>
    <row r="732" spans="1:4" ht="20.100000000000001" customHeight="1">
      <c r="A732" s="81" t="s">
        <v>495</v>
      </c>
      <c r="B732" s="78">
        <v>179</v>
      </c>
      <c r="C732" s="78">
        <v>640</v>
      </c>
      <c r="D732" s="77"/>
    </row>
    <row r="733" spans="1:4" ht="20.100000000000001" customHeight="1">
      <c r="A733" s="81" t="s">
        <v>496</v>
      </c>
      <c r="B733" s="78">
        <v>64</v>
      </c>
      <c r="C733" s="78">
        <v>198</v>
      </c>
      <c r="D733" s="77"/>
    </row>
    <row r="734" spans="1:4" ht="20.100000000000001" customHeight="1">
      <c r="A734" s="81" t="s">
        <v>497</v>
      </c>
      <c r="B734" s="78">
        <v>130</v>
      </c>
      <c r="C734" s="78">
        <v>971</v>
      </c>
      <c r="D734" s="77"/>
    </row>
    <row r="735" spans="1:4" ht="20.100000000000001" customHeight="1">
      <c r="A735" s="81" t="s">
        <v>498</v>
      </c>
      <c r="B735" s="78"/>
      <c r="C735" s="78"/>
      <c r="D735" s="77"/>
    </row>
    <row r="736" spans="1:4" ht="20.100000000000001" customHeight="1">
      <c r="A736" s="81" t="s">
        <v>499</v>
      </c>
      <c r="B736" s="78"/>
      <c r="C736" s="78"/>
      <c r="D736" s="77"/>
    </row>
    <row r="737" spans="1:4" ht="20.100000000000001" customHeight="1">
      <c r="A737" s="81" t="s">
        <v>500</v>
      </c>
      <c r="B737" s="78"/>
      <c r="C737" s="78"/>
      <c r="D737" s="77"/>
    </row>
    <row r="738" spans="1:4" ht="20.100000000000001" customHeight="1">
      <c r="A738" s="81" t="s">
        <v>501</v>
      </c>
      <c r="B738" s="78"/>
      <c r="C738" s="78"/>
      <c r="D738" s="77"/>
    </row>
    <row r="739" spans="1:4" ht="20.100000000000001" customHeight="1">
      <c r="A739" s="81" t="s">
        <v>502</v>
      </c>
      <c r="B739" s="78">
        <v>1087</v>
      </c>
      <c r="C739" s="78">
        <v>1207</v>
      </c>
      <c r="D739" s="77"/>
    </row>
    <row r="740" spans="1:4" ht="20.100000000000001" customHeight="1">
      <c r="A740" s="81" t="s">
        <v>503</v>
      </c>
      <c r="B740" s="78"/>
      <c r="C740" s="78">
        <v>105</v>
      </c>
      <c r="D740" s="77"/>
    </row>
    <row r="741" spans="1:4" ht="20.100000000000001" customHeight="1">
      <c r="A741" s="81" t="s">
        <v>504</v>
      </c>
      <c r="B741" s="78"/>
      <c r="C741" s="78">
        <v>56</v>
      </c>
      <c r="D741" s="77"/>
    </row>
    <row r="742" spans="1:4" ht="20.100000000000001" customHeight="1">
      <c r="A742" s="81" t="s">
        <v>505</v>
      </c>
      <c r="B742" s="78">
        <f>1513-585</f>
        <v>928</v>
      </c>
      <c r="C742" s="78"/>
      <c r="D742" s="77"/>
    </row>
    <row r="743" spans="1:4" ht="20.100000000000001" customHeight="1">
      <c r="A743" s="81" t="s">
        <v>511</v>
      </c>
      <c r="B743" s="78"/>
      <c r="C743" s="78"/>
      <c r="D743" s="77"/>
    </row>
    <row r="744" spans="1:4" ht="20.100000000000001" customHeight="1">
      <c r="A744" s="81" t="s">
        <v>512</v>
      </c>
      <c r="B744" s="78"/>
      <c r="C744" s="78"/>
      <c r="D744" s="77"/>
    </row>
    <row r="745" spans="1:4" ht="20.100000000000001" customHeight="1">
      <c r="A745" s="81" t="s">
        <v>513</v>
      </c>
      <c r="B745" s="78"/>
      <c r="C745" s="78"/>
      <c r="D745" s="77"/>
    </row>
    <row r="746" spans="1:4" ht="20.100000000000001" customHeight="1">
      <c r="A746" s="81" t="s">
        <v>514</v>
      </c>
      <c r="B746" s="78">
        <f>SUM(B747:B749)</f>
        <v>2523</v>
      </c>
      <c r="C746" s="78">
        <f>SUM(C747:C749)</f>
        <v>680</v>
      </c>
      <c r="D746" s="77"/>
    </row>
    <row r="747" spans="1:4" ht="20.100000000000001" customHeight="1">
      <c r="A747" s="81" t="s">
        <v>515</v>
      </c>
      <c r="B747" s="78">
        <v>1788</v>
      </c>
      <c r="C747" s="78"/>
      <c r="D747" s="77"/>
    </row>
    <row r="748" spans="1:4" ht="20.100000000000001" customHeight="1">
      <c r="A748" s="81" t="s">
        <v>516</v>
      </c>
      <c r="B748" s="78">
        <v>92</v>
      </c>
      <c r="C748" s="78">
        <v>108</v>
      </c>
      <c r="D748" s="77"/>
    </row>
    <row r="749" spans="1:4" ht="20.100000000000001" customHeight="1">
      <c r="A749" s="81" t="s">
        <v>517</v>
      </c>
      <c r="B749" s="78">
        <v>643</v>
      </c>
      <c r="C749" s="78">
        <f>783-211</f>
        <v>572</v>
      </c>
      <c r="D749" s="77"/>
    </row>
    <row r="750" spans="1:4" ht="20.100000000000001" customHeight="1">
      <c r="A750" s="81" t="s">
        <v>518</v>
      </c>
      <c r="B750" s="78"/>
      <c r="C750" s="78">
        <f>SUM(C751:C759)</f>
        <v>1736</v>
      </c>
      <c r="D750" s="77"/>
    </row>
    <row r="751" spans="1:4" ht="20.100000000000001" customHeight="1">
      <c r="A751" s="81" t="s">
        <v>10</v>
      </c>
      <c r="B751" s="78"/>
      <c r="C751" s="78">
        <v>963</v>
      </c>
      <c r="D751" s="77"/>
    </row>
    <row r="752" spans="1:4" ht="20.100000000000001" customHeight="1">
      <c r="A752" s="81" t="s">
        <v>11</v>
      </c>
      <c r="B752" s="78"/>
      <c r="C752" s="78">
        <v>360</v>
      </c>
      <c r="D752" s="77"/>
    </row>
    <row r="753" spans="1:4" ht="20.100000000000001" customHeight="1">
      <c r="A753" s="81" t="s">
        <v>12</v>
      </c>
      <c r="B753" s="78"/>
      <c r="C753" s="78"/>
      <c r="D753" s="77"/>
    </row>
    <row r="754" spans="1:4" ht="20.100000000000001" customHeight="1">
      <c r="A754" s="81" t="s">
        <v>519</v>
      </c>
      <c r="B754" s="78"/>
      <c r="C754" s="78"/>
      <c r="D754" s="77"/>
    </row>
    <row r="755" spans="1:4" ht="20.100000000000001" customHeight="1">
      <c r="A755" s="81" t="s">
        <v>520</v>
      </c>
      <c r="B755" s="78"/>
      <c r="C755" s="78"/>
      <c r="D755" s="77"/>
    </row>
    <row r="756" spans="1:4" ht="20.100000000000001" customHeight="1">
      <c r="A756" s="81" t="s">
        <v>521</v>
      </c>
      <c r="B756" s="78"/>
      <c r="C756" s="78"/>
      <c r="D756" s="77"/>
    </row>
    <row r="757" spans="1:4" ht="20.100000000000001" customHeight="1">
      <c r="A757" s="81" t="s">
        <v>522</v>
      </c>
      <c r="B757" s="78"/>
      <c r="C757" s="78">
        <v>35</v>
      </c>
      <c r="D757" s="77"/>
    </row>
    <row r="758" spans="1:4" ht="20.100000000000001" customHeight="1">
      <c r="A758" s="81" t="s">
        <v>19</v>
      </c>
      <c r="B758" s="78"/>
      <c r="C758" s="78"/>
      <c r="D758" s="77"/>
    </row>
    <row r="759" spans="1:4" ht="20.100000000000001" customHeight="1">
      <c r="A759" s="81" t="s">
        <v>523</v>
      </c>
      <c r="B759" s="78"/>
      <c r="C759" s="78">
        <v>378</v>
      </c>
      <c r="D759" s="77"/>
    </row>
    <row r="760" spans="1:4" ht="20.100000000000001" customHeight="1">
      <c r="A760" s="77" t="s">
        <v>1302</v>
      </c>
      <c r="B760" s="78">
        <f>SUM(B761:B764)</f>
        <v>1084</v>
      </c>
      <c r="C760" s="78">
        <f>SUM(C761:C764)</f>
        <v>1101</v>
      </c>
      <c r="D760" s="77"/>
    </row>
    <row r="761" spans="1:4" ht="20.100000000000001" customHeight="1">
      <c r="A761" s="77" t="s">
        <v>1186</v>
      </c>
      <c r="B761" s="78">
        <v>388</v>
      </c>
      <c r="C761" s="78">
        <v>594</v>
      </c>
      <c r="D761" s="77"/>
    </row>
    <row r="762" spans="1:4" ht="20.100000000000001" customHeight="1">
      <c r="A762" s="77" t="s">
        <v>506</v>
      </c>
      <c r="B762" s="78">
        <v>696</v>
      </c>
      <c r="C762" s="78">
        <v>507</v>
      </c>
      <c r="D762" s="77"/>
    </row>
    <row r="763" spans="1:4" ht="20.100000000000001" customHeight="1">
      <c r="A763" s="77" t="s">
        <v>507</v>
      </c>
      <c r="B763" s="78"/>
      <c r="C763" s="78"/>
      <c r="D763" s="77"/>
    </row>
    <row r="764" spans="1:4" ht="20.100000000000001" customHeight="1">
      <c r="A764" s="77" t="s">
        <v>1303</v>
      </c>
      <c r="B764" s="78"/>
      <c r="C764" s="78"/>
      <c r="D764" s="77"/>
    </row>
    <row r="765" spans="1:4" ht="20.100000000000001" customHeight="1">
      <c r="A765" s="77" t="s">
        <v>1308</v>
      </c>
      <c r="B765" s="78">
        <f>SUM(B766:B770)</f>
        <v>10273</v>
      </c>
      <c r="C765" s="78">
        <f>SUM(C766:C770)</f>
        <v>10604</v>
      </c>
      <c r="D765" s="77"/>
    </row>
    <row r="766" spans="1:4" ht="20.100000000000001" customHeight="1">
      <c r="A766" s="77" t="s">
        <v>1309</v>
      </c>
      <c r="B766" s="78"/>
      <c r="C766" s="78"/>
      <c r="D766" s="77"/>
    </row>
    <row r="767" spans="1:4" ht="20.100000000000001" customHeight="1">
      <c r="A767" s="77" t="s">
        <v>1310</v>
      </c>
      <c r="B767" s="78"/>
      <c r="C767" s="78">
        <v>10540</v>
      </c>
      <c r="D767" s="77"/>
    </row>
    <row r="768" spans="1:4" ht="20.100000000000001" customHeight="1">
      <c r="A768" s="77" t="s">
        <v>1311</v>
      </c>
      <c r="B768" s="78">
        <v>10273</v>
      </c>
      <c r="C768" s="78"/>
      <c r="D768" s="77"/>
    </row>
    <row r="769" spans="1:4" ht="20.100000000000001" customHeight="1">
      <c r="A769" s="77" t="s">
        <v>1312</v>
      </c>
      <c r="B769" s="109"/>
      <c r="C769" s="109"/>
      <c r="D769" s="77"/>
    </row>
    <row r="770" spans="1:4" ht="20.100000000000001" customHeight="1">
      <c r="A770" s="77" t="s">
        <v>1313</v>
      </c>
      <c r="B770" s="78"/>
      <c r="C770" s="78">
        <v>64</v>
      </c>
      <c r="D770" s="77"/>
    </row>
    <row r="771" spans="1:4" ht="20.100000000000001" customHeight="1">
      <c r="A771" s="77" t="s">
        <v>1304</v>
      </c>
      <c r="B771" s="78">
        <f>SUM(B772:B774)</f>
        <v>0</v>
      </c>
      <c r="C771" s="78">
        <f>SUM(C772:C774)</f>
        <v>562</v>
      </c>
      <c r="D771" s="77"/>
    </row>
    <row r="772" spans="1:4" ht="20.100000000000001" customHeight="1">
      <c r="A772" s="77" t="s">
        <v>509</v>
      </c>
      <c r="B772" s="78"/>
      <c r="C772" s="78">
        <v>562</v>
      </c>
      <c r="D772" s="77"/>
    </row>
    <row r="773" spans="1:4" ht="20.100000000000001" customHeight="1">
      <c r="A773" s="77" t="s">
        <v>510</v>
      </c>
      <c r="B773" s="78"/>
      <c r="C773" s="78"/>
      <c r="D773" s="77"/>
    </row>
    <row r="774" spans="1:4" ht="20.100000000000001" customHeight="1">
      <c r="A774" s="77" t="s">
        <v>1305</v>
      </c>
      <c r="B774" s="78"/>
      <c r="C774" s="78"/>
      <c r="D774" s="77"/>
    </row>
    <row r="775" spans="1:4" ht="20.100000000000001" customHeight="1">
      <c r="A775" s="77" t="s">
        <v>1306</v>
      </c>
      <c r="B775" s="78">
        <f>SUM(B776:B777)</f>
        <v>0</v>
      </c>
      <c r="C775" s="78">
        <f>SUM(C776:C777)</f>
        <v>150</v>
      </c>
      <c r="D775" s="77"/>
    </row>
    <row r="776" spans="1:4" ht="20.100000000000001" customHeight="1">
      <c r="A776" s="77" t="s">
        <v>508</v>
      </c>
      <c r="B776" s="78"/>
      <c r="C776" s="78">
        <v>150</v>
      </c>
      <c r="D776" s="77"/>
    </row>
    <row r="777" spans="1:4" ht="20.100000000000001" customHeight="1">
      <c r="A777" s="77" t="s">
        <v>1307</v>
      </c>
      <c r="B777" s="78"/>
      <c r="C777" s="78"/>
      <c r="D777" s="77"/>
    </row>
    <row r="778" spans="1:4" ht="20.100000000000001" customHeight="1">
      <c r="A778" s="81" t="s">
        <v>524</v>
      </c>
      <c r="B778" s="78">
        <f>B779</f>
        <v>0</v>
      </c>
      <c r="C778" s="78">
        <f>C779</f>
        <v>71</v>
      </c>
      <c r="D778" s="77"/>
    </row>
    <row r="779" spans="1:4" ht="20.100000000000001" customHeight="1">
      <c r="A779" s="81" t="s">
        <v>525</v>
      </c>
      <c r="B779" s="78"/>
      <c r="C779" s="78">
        <v>71</v>
      </c>
      <c r="D779" s="77"/>
    </row>
    <row r="780" spans="1:4" ht="20.100000000000001" customHeight="1">
      <c r="A780" s="81" t="s">
        <v>526</v>
      </c>
      <c r="B780" s="78">
        <f>B781+B790+B794+B802+B808+B815+B821+B824+B827+B829+B831+B837+B839+B841+B856</f>
        <v>3602</v>
      </c>
      <c r="C780" s="78">
        <f>C781+C790+C794+C802+C808+C815+C821+C824+C827+C829+C831+C837+C839+C841+C856</f>
        <v>4655</v>
      </c>
      <c r="D780" s="77"/>
    </row>
    <row r="781" spans="1:4" ht="20.100000000000001" customHeight="1">
      <c r="A781" s="81" t="s">
        <v>527</v>
      </c>
      <c r="B781" s="78">
        <f>SUM(B782:B789)</f>
        <v>548</v>
      </c>
      <c r="C781" s="78">
        <f>SUM(C782:C789)</f>
        <v>3467</v>
      </c>
      <c r="D781" s="77"/>
    </row>
    <row r="782" spans="1:4" ht="20.100000000000001" customHeight="1">
      <c r="A782" s="81" t="s">
        <v>10</v>
      </c>
      <c r="B782" s="78">
        <v>360</v>
      </c>
      <c r="C782" s="78">
        <v>426</v>
      </c>
      <c r="D782" s="77"/>
    </row>
    <row r="783" spans="1:4" ht="20.100000000000001" customHeight="1">
      <c r="A783" s="81" t="s">
        <v>11</v>
      </c>
      <c r="B783" s="78">
        <v>168</v>
      </c>
      <c r="C783" s="78"/>
      <c r="D783" s="77"/>
    </row>
    <row r="784" spans="1:4" ht="20.100000000000001" customHeight="1">
      <c r="A784" s="81" t="s">
        <v>12</v>
      </c>
      <c r="B784" s="78"/>
      <c r="C784" s="78"/>
      <c r="D784" s="77"/>
    </row>
    <row r="785" spans="1:4" ht="20.100000000000001" customHeight="1">
      <c r="A785" s="81" t="s">
        <v>528</v>
      </c>
      <c r="B785" s="78"/>
      <c r="C785" s="78"/>
      <c r="D785" s="77"/>
    </row>
    <row r="786" spans="1:4" ht="20.100000000000001" customHeight="1">
      <c r="A786" s="81" t="s">
        <v>529</v>
      </c>
      <c r="B786" s="78"/>
      <c r="C786" s="78"/>
      <c r="D786" s="77"/>
    </row>
    <row r="787" spans="1:4" ht="20.100000000000001" customHeight="1">
      <c r="A787" s="81" t="s">
        <v>530</v>
      </c>
      <c r="B787" s="78"/>
      <c r="C787" s="78"/>
      <c r="D787" s="77"/>
    </row>
    <row r="788" spans="1:4" ht="20.100000000000001" customHeight="1">
      <c r="A788" s="81" t="s">
        <v>531</v>
      </c>
      <c r="B788" s="78"/>
      <c r="C788" s="78"/>
      <c r="D788" s="77"/>
    </row>
    <row r="789" spans="1:4" ht="20.100000000000001" customHeight="1">
      <c r="A789" s="81" t="s">
        <v>532</v>
      </c>
      <c r="B789" s="78">
        <v>20</v>
      </c>
      <c r="C789" s="78">
        <v>3041</v>
      </c>
      <c r="D789" s="77"/>
    </row>
    <row r="790" spans="1:4" ht="20.100000000000001" customHeight="1">
      <c r="A790" s="81" t="s">
        <v>533</v>
      </c>
      <c r="B790" s="78">
        <f>SUM(B791:B793)</f>
        <v>1202</v>
      </c>
      <c r="C790" s="78">
        <f>SUM(C791:C793)</f>
        <v>0</v>
      </c>
      <c r="D790" s="77"/>
    </row>
    <row r="791" spans="1:4" ht="20.100000000000001" customHeight="1">
      <c r="A791" s="81" t="s">
        <v>534</v>
      </c>
      <c r="B791" s="78"/>
      <c r="C791" s="78"/>
      <c r="D791" s="77"/>
    </row>
    <row r="792" spans="1:4" ht="20.100000000000001" customHeight="1">
      <c r="A792" s="81" t="s">
        <v>535</v>
      </c>
      <c r="B792" s="78"/>
      <c r="C792" s="78"/>
      <c r="D792" s="77"/>
    </row>
    <row r="793" spans="1:4" ht="20.100000000000001" customHeight="1">
      <c r="A793" s="81" t="s">
        <v>536</v>
      </c>
      <c r="B793" s="78">
        <v>1202</v>
      </c>
      <c r="C793" s="78"/>
      <c r="D793" s="77"/>
    </row>
    <row r="794" spans="1:4" ht="20.100000000000001" customHeight="1">
      <c r="A794" s="81" t="s">
        <v>537</v>
      </c>
      <c r="B794" s="78"/>
      <c r="C794" s="78"/>
      <c r="D794" s="77"/>
    </row>
    <row r="795" spans="1:4" ht="20.100000000000001" customHeight="1">
      <c r="A795" s="81" t="s">
        <v>538</v>
      </c>
      <c r="B795" s="78"/>
      <c r="C795" s="78"/>
      <c r="D795" s="77"/>
    </row>
    <row r="796" spans="1:4" ht="20.100000000000001" customHeight="1">
      <c r="A796" s="81" t="s">
        <v>539</v>
      </c>
      <c r="B796" s="78"/>
      <c r="C796" s="78"/>
      <c r="D796" s="77"/>
    </row>
    <row r="797" spans="1:4" ht="20.100000000000001" customHeight="1">
      <c r="A797" s="81" t="s">
        <v>540</v>
      </c>
      <c r="B797" s="78"/>
      <c r="C797" s="78"/>
      <c r="D797" s="77"/>
    </row>
    <row r="798" spans="1:4" ht="20.100000000000001" customHeight="1">
      <c r="A798" s="81" t="s">
        <v>541</v>
      </c>
      <c r="B798" s="78"/>
      <c r="C798" s="78"/>
      <c r="D798" s="77"/>
    </row>
    <row r="799" spans="1:4" ht="20.100000000000001" customHeight="1">
      <c r="A799" s="81" t="s">
        <v>542</v>
      </c>
      <c r="B799" s="78"/>
      <c r="C799" s="78"/>
      <c r="D799" s="77"/>
    </row>
    <row r="800" spans="1:4" ht="20.100000000000001" customHeight="1">
      <c r="A800" s="81" t="s">
        <v>543</v>
      </c>
      <c r="B800" s="78"/>
      <c r="C800" s="78"/>
      <c r="D800" s="77"/>
    </row>
    <row r="801" spans="1:4" ht="20.100000000000001" customHeight="1">
      <c r="A801" s="81" t="s">
        <v>544</v>
      </c>
      <c r="B801" s="78"/>
      <c r="C801" s="78"/>
      <c r="D801" s="77"/>
    </row>
    <row r="802" spans="1:4" ht="20.100000000000001" customHeight="1">
      <c r="A802" s="81" t="s">
        <v>545</v>
      </c>
      <c r="B802" s="78">
        <f>SUM(B803:B807)</f>
        <v>1670</v>
      </c>
      <c r="C802" s="78">
        <f>SUM(C803:C807)</f>
        <v>246</v>
      </c>
      <c r="D802" s="77"/>
    </row>
    <row r="803" spans="1:4" ht="20.100000000000001" customHeight="1">
      <c r="A803" s="81" t="s">
        <v>546</v>
      </c>
      <c r="B803" s="78"/>
      <c r="C803" s="78"/>
      <c r="D803" s="77"/>
    </row>
    <row r="804" spans="1:4" ht="20.100000000000001" customHeight="1">
      <c r="A804" s="81" t="s">
        <v>547</v>
      </c>
      <c r="B804" s="78">
        <v>1670</v>
      </c>
      <c r="C804" s="78">
        <v>246</v>
      </c>
      <c r="D804" s="77"/>
    </row>
    <row r="805" spans="1:4" ht="20.100000000000001" customHeight="1">
      <c r="A805" s="81" t="s">
        <v>548</v>
      </c>
      <c r="B805" s="78"/>
      <c r="C805" s="78"/>
      <c r="D805" s="77"/>
    </row>
    <row r="806" spans="1:4" ht="20.100000000000001" customHeight="1">
      <c r="A806" s="81" t="s">
        <v>549</v>
      </c>
      <c r="B806" s="78"/>
      <c r="C806" s="78"/>
      <c r="D806" s="77"/>
    </row>
    <row r="807" spans="1:4" ht="20.100000000000001" customHeight="1">
      <c r="A807" s="81" t="s">
        <v>550</v>
      </c>
      <c r="B807" s="78"/>
      <c r="C807" s="78"/>
      <c r="D807" s="77"/>
    </row>
    <row r="808" spans="1:4" ht="20.100000000000001" customHeight="1">
      <c r="A808" s="81" t="s">
        <v>551</v>
      </c>
      <c r="B808" s="78"/>
      <c r="C808" s="78"/>
      <c r="D808" s="77"/>
    </row>
    <row r="809" spans="1:4" ht="20.100000000000001" customHeight="1">
      <c r="A809" s="81" t="s">
        <v>552</v>
      </c>
      <c r="B809" s="78"/>
      <c r="C809" s="78"/>
      <c r="D809" s="77"/>
    </row>
    <row r="810" spans="1:4" ht="20.100000000000001" customHeight="1">
      <c r="A810" s="81" t="s">
        <v>553</v>
      </c>
      <c r="B810" s="78"/>
      <c r="C810" s="78"/>
      <c r="D810" s="77"/>
    </row>
    <row r="811" spans="1:4" ht="20.100000000000001" customHeight="1">
      <c r="A811" s="81" t="s">
        <v>554</v>
      </c>
      <c r="B811" s="78"/>
      <c r="C811" s="78"/>
      <c r="D811" s="77"/>
    </row>
    <row r="812" spans="1:4" ht="20.100000000000001" customHeight="1">
      <c r="A812" s="81" t="s">
        <v>555</v>
      </c>
      <c r="B812" s="78"/>
      <c r="C812" s="78"/>
      <c r="D812" s="77"/>
    </row>
    <row r="813" spans="1:4" ht="20.100000000000001" customHeight="1">
      <c r="A813" s="81" t="s">
        <v>1314</v>
      </c>
      <c r="B813" s="78"/>
      <c r="C813" s="78"/>
      <c r="D813" s="77"/>
    </row>
    <row r="814" spans="1:4" ht="20.100000000000001" customHeight="1">
      <c r="A814" s="81" t="s">
        <v>556</v>
      </c>
      <c r="B814" s="78"/>
      <c r="C814" s="78"/>
      <c r="D814" s="77"/>
    </row>
    <row r="815" spans="1:4" ht="20.100000000000001" customHeight="1">
      <c r="A815" s="81" t="s">
        <v>557</v>
      </c>
      <c r="B815" s="78"/>
      <c r="C815" s="78">
        <f>SUM(C816:C820)</f>
        <v>942</v>
      </c>
      <c r="D815" s="77"/>
    </row>
    <row r="816" spans="1:4" ht="20.100000000000001" customHeight="1">
      <c r="A816" s="81" t="s">
        <v>558</v>
      </c>
      <c r="B816" s="78"/>
      <c r="C816" s="78">
        <v>515</v>
      </c>
      <c r="D816" s="77"/>
    </row>
    <row r="817" spans="1:4" ht="20.100000000000001" customHeight="1">
      <c r="A817" s="81" t="s">
        <v>559</v>
      </c>
      <c r="B817" s="78"/>
      <c r="C817" s="78"/>
      <c r="D817" s="77"/>
    </row>
    <row r="818" spans="1:4" ht="20.100000000000001" customHeight="1">
      <c r="A818" s="81" t="s">
        <v>560</v>
      </c>
      <c r="B818" s="78"/>
      <c r="C818" s="78"/>
      <c r="D818" s="77"/>
    </row>
    <row r="819" spans="1:4" ht="20.100000000000001" customHeight="1">
      <c r="A819" s="81" t="s">
        <v>561</v>
      </c>
      <c r="B819" s="78"/>
      <c r="C819" s="78"/>
      <c r="D819" s="77"/>
    </row>
    <row r="820" spans="1:4" ht="20.100000000000001" customHeight="1">
      <c r="A820" s="81" t="s">
        <v>562</v>
      </c>
      <c r="B820" s="78"/>
      <c r="C820" s="78">
        <v>427</v>
      </c>
      <c r="D820" s="77"/>
    </row>
    <row r="821" spans="1:4" ht="20.100000000000001" customHeight="1">
      <c r="A821" s="81" t="s">
        <v>563</v>
      </c>
      <c r="B821" s="78"/>
      <c r="C821" s="78"/>
      <c r="D821" s="77"/>
    </row>
    <row r="822" spans="1:4" ht="20.100000000000001" customHeight="1">
      <c r="A822" s="81" t="s">
        <v>564</v>
      </c>
      <c r="B822" s="78"/>
      <c r="C822" s="78"/>
      <c r="D822" s="77"/>
    </row>
    <row r="823" spans="1:4" ht="20.100000000000001" customHeight="1">
      <c r="A823" s="81" t="s">
        <v>565</v>
      </c>
      <c r="B823" s="78"/>
      <c r="C823" s="78"/>
      <c r="D823" s="77"/>
    </row>
    <row r="824" spans="1:4" ht="20.100000000000001" customHeight="1">
      <c r="A824" s="81" t="s">
        <v>566</v>
      </c>
      <c r="B824" s="78"/>
      <c r="C824" s="78"/>
      <c r="D824" s="77"/>
    </row>
    <row r="825" spans="1:4" ht="20.100000000000001" customHeight="1">
      <c r="A825" s="81" t="s">
        <v>567</v>
      </c>
      <c r="B825" s="78"/>
      <c r="C825" s="78"/>
      <c r="D825" s="77"/>
    </row>
    <row r="826" spans="1:4" ht="20.100000000000001" customHeight="1">
      <c r="A826" s="81" t="s">
        <v>568</v>
      </c>
      <c r="B826" s="78"/>
      <c r="C826" s="78"/>
      <c r="D826" s="77"/>
    </row>
    <row r="827" spans="1:4" ht="20.100000000000001" customHeight="1">
      <c r="A827" s="81" t="s">
        <v>569</v>
      </c>
      <c r="B827" s="78"/>
      <c r="C827" s="78"/>
      <c r="D827" s="77"/>
    </row>
    <row r="828" spans="1:4" ht="20.100000000000001" customHeight="1">
      <c r="A828" s="81" t="s">
        <v>1315</v>
      </c>
      <c r="B828" s="78"/>
      <c r="C828" s="78"/>
      <c r="D828" s="77"/>
    </row>
    <row r="829" spans="1:4" ht="20.100000000000001" customHeight="1">
      <c r="A829" s="81" t="s">
        <v>570</v>
      </c>
      <c r="B829" s="78"/>
      <c r="C829" s="78"/>
      <c r="D829" s="77"/>
    </row>
    <row r="830" spans="1:4" ht="20.100000000000001" customHeight="1">
      <c r="A830" s="81" t="s">
        <v>1316</v>
      </c>
      <c r="B830" s="78"/>
      <c r="C830" s="78"/>
      <c r="D830" s="77"/>
    </row>
    <row r="831" spans="1:4" ht="20.100000000000001" customHeight="1">
      <c r="A831" s="81" t="s">
        <v>571</v>
      </c>
      <c r="B831" s="78"/>
      <c r="C831" s="78"/>
      <c r="D831" s="77"/>
    </row>
    <row r="832" spans="1:4" ht="20.100000000000001" customHeight="1">
      <c r="A832" s="81" t="s">
        <v>572</v>
      </c>
      <c r="B832" s="78"/>
      <c r="C832" s="78"/>
      <c r="D832" s="77"/>
    </row>
    <row r="833" spans="1:4" ht="20.100000000000001" customHeight="1">
      <c r="A833" s="81" t="s">
        <v>573</v>
      </c>
      <c r="B833" s="78"/>
      <c r="C833" s="78"/>
      <c r="D833" s="77"/>
    </row>
    <row r="834" spans="1:4" ht="20.100000000000001" customHeight="1">
      <c r="A834" s="81" t="s">
        <v>574</v>
      </c>
      <c r="B834" s="78"/>
      <c r="C834" s="78"/>
      <c r="D834" s="77"/>
    </row>
    <row r="835" spans="1:4" ht="20.100000000000001" customHeight="1">
      <c r="A835" s="81" t="s">
        <v>575</v>
      </c>
      <c r="B835" s="78"/>
      <c r="C835" s="78"/>
      <c r="D835" s="77"/>
    </row>
    <row r="836" spans="1:4" ht="20.100000000000001" customHeight="1">
      <c r="A836" s="81" t="s">
        <v>576</v>
      </c>
      <c r="B836" s="78"/>
      <c r="C836" s="78"/>
      <c r="D836" s="77"/>
    </row>
    <row r="837" spans="1:4" ht="20.100000000000001" customHeight="1">
      <c r="A837" s="81" t="s">
        <v>577</v>
      </c>
      <c r="B837" s="78"/>
      <c r="C837" s="78"/>
      <c r="D837" s="77"/>
    </row>
    <row r="838" spans="1:4" ht="20.100000000000001" customHeight="1">
      <c r="A838" s="81" t="s">
        <v>1317</v>
      </c>
      <c r="B838" s="78"/>
      <c r="C838" s="78"/>
      <c r="D838" s="77"/>
    </row>
    <row r="839" spans="1:4" ht="20.100000000000001" customHeight="1">
      <c r="A839" s="81" t="s">
        <v>578</v>
      </c>
      <c r="B839" s="78"/>
      <c r="C839" s="78"/>
      <c r="D839" s="77"/>
    </row>
    <row r="840" spans="1:4" ht="20.100000000000001" customHeight="1">
      <c r="A840" s="81" t="s">
        <v>1318</v>
      </c>
      <c r="B840" s="78"/>
      <c r="C840" s="78"/>
      <c r="D840" s="77"/>
    </row>
    <row r="841" spans="1:4" ht="20.100000000000001" customHeight="1">
      <c r="A841" s="81" t="s">
        <v>579</v>
      </c>
      <c r="B841" s="78"/>
      <c r="C841" s="78"/>
      <c r="D841" s="77"/>
    </row>
    <row r="842" spans="1:4" ht="20.100000000000001" customHeight="1">
      <c r="A842" s="81" t="s">
        <v>10</v>
      </c>
      <c r="B842" s="78"/>
      <c r="C842" s="78"/>
      <c r="D842" s="77"/>
    </row>
    <row r="843" spans="1:4" ht="20.100000000000001" customHeight="1">
      <c r="A843" s="81" t="s">
        <v>11</v>
      </c>
      <c r="B843" s="78"/>
      <c r="C843" s="78"/>
      <c r="D843" s="77"/>
    </row>
    <row r="844" spans="1:4" ht="20.100000000000001" customHeight="1">
      <c r="A844" s="81" t="s">
        <v>12</v>
      </c>
      <c r="B844" s="78"/>
      <c r="C844" s="78"/>
      <c r="D844" s="77"/>
    </row>
    <row r="845" spans="1:4" ht="20.100000000000001" customHeight="1">
      <c r="A845" s="81" t="s">
        <v>580</v>
      </c>
      <c r="B845" s="78"/>
      <c r="C845" s="78"/>
      <c r="D845" s="77"/>
    </row>
    <row r="846" spans="1:4" ht="20.100000000000001" customHeight="1">
      <c r="A846" s="81" t="s">
        <v>581</v>
      </c>
      <c r="B846" s="78"/>
      <c r="C846" s="78"/>
      <c r="D846" s="77"/>
    </row>
    <row r="847" spans="1:4" ht="20.100000000000001" customHeight="1">
      <c r="A847" s="81" t="s">
        <v>582</v>
      </c>
      <c r="B847" s="78"/>
      <c r="C847" s="78"/>
      <c r="D847" s="77"/>
    </row>
    <row r="848" spans="1:4" ht="20.100000000000001" customHeight="1">
      <c r="A848" s="81" t="s">
        <v>583</v>
      </c>
      <c r="B848" s="78"/>
      <c r="C848" s="78"/>
      <c r="D848" s="77"/>
    </row>
    <row r="849" spans="1:4" ht="20.100000000000001" customHeight="1">
      <c r="A849" s="81" t="s">
        <v>584</v>
      </c>
      <c r="B849" s="78"/>
      <c r="C849" s="78"/>
      <c r="D849" s="77"/>
    </row>
    <row r="850" spans="1:4" ht="20.100000000000001" customHeight="1">
      <c r="A850" s="81" t="s">
        <v>585</v>
      </c>
      <c r="B850" s="78"/>
      <c r="C850" s="78"/>
      <c r="D850" s="77"/>
    </row>
    <row r="851" spans="1:4" ht="20.100000000000001" customHeight="1">
      <c r="A851" s="81" t="s">
        <v>586</v>
      </c>
      <c r="B851" s="78"/>
      <c r="C851" s="78"/>
      <c r="D851" s="77"/>
    </row>
    <row r="852" spans="1:4" ht="20.100000000000001" customHeight="1">
      <c r="A852" s="81" t="s">
        <v>52</v>
      </c>
      <c r="B852" s="78"/>
      <c r="C852" s="78"/>
      <c r="D852" s="77"/>
    </row>
    <row r="853" spans="1:4" ht="20.100000000000001" customHeight="1">
      <c r="A853" s="81" t="s">
        <v>587</v>
      </c>
      <c r="B853" s="78"/>
      <c r="C853" s="78"/>
      <c r="D853" s="77"/>
    </row>
    <row r="854" spans="1:4" ht="20.100000000000001" customHeight="1">
      <c r="A854" s="81" t="s">
        <v>19</v>
      </c>
      <c r="B854" s="78"/>
      <c r="C854" s="78"/>
      <c r="D854" s="77"/>
    </row>
    <row r="855" spans="1:4" ht="20.100000000000001" customHeight="1">
      <c r="A855" s="81" t="s">
        <v>588</v>
      </c>
      <c r="B855" s="78"/>
      <c r="C855" s="78"/>
      <c r="D855" s="77"/>
    </row>
    <row r="856" spans="1:4" ht="20.100000000000001" customHeight="1">
      <c r="A856" s="81" t="s">
        <v>589</v>
      </c>
      <c r="B856" s="78">
        <f>B857</f>
        <v>182</v>
      </c>
      <c r="C856" s="78">
        <v>0</v>
      </c>
      <c r="D856" s="77"/>
    </row>
    <row r="857" spans="1:4" ht="20.100000000000001" customHeight="1">
      <c r="A857" s="81" t="s">
        <v>1319</v>
      </c>
      <c r="B857" s="78">
        <v>182</v>
      </c>
      <c r="C857" s="78"/>
      <c r="D857" s="77"/>
    </row>
    <row r="858" spans="1:4" ht="20.100000000000001" customHeight="1">
      <c r="A858" s="81" t="s">
        <v>590</v>
      </c>
      <c r="B858" s="78">
        <f>B859+B871+B873+B876+B878+B880</f>
        <v>3294</v>
      </c>
      <c r="C858" s="78">
        <f>C859+C871+C873+C876+C878+C880</f>
        <v>2283</v>
      </c>
      <c r="D858" s="77"/>
    </row>
    <row r="859" spans="1:4" ht="20.100000000000001" customHeight="1">
      <c r="A859" s="81" t="s">
        <v>591</v>
      </c>
      <c r="B859" s="78">
        <f>SUM(B860:B870)</f>
        <v>3239</v>
      </c>
      <c r="C859" s="78">
        <f>SUM(C860:C870)</f>
        <v>1928</v>
      </c>
      <c r="D859" s="77"/>
    </row>
    <row r="860" spans="1:4" ht="20.100000000000001" customHeight="1">
      <c r="A860" s="81" t="s">
        <v>592</v>
      </c>
      <c r="B860" s="78">
        <v>2497</v>
      </c>
      <c r="C860" s="78">
        <v>1527</v>
      </c>
      <c r="D860" s="77"/>
    </row>
    <row r="861" spans="1:4" ht="20.100000000000001" customHeight="1">
      <c r="A861" s="81" t="s">
        <v>593</v>
      </c>
      <c r="B861" s="78">
        <v>120</v>
      </c>
      <c r="C861" s="78">
        <v>58</v>
      </c>
      <c r="D861" s="77"/>
    </row>
    <row r="862" spans="1:4" ht="20.100000000000001" customHeight="1">
      <c r="A862" s="81" t="s">
        <v>594</v>
      </c>
      <c r="B862" s="78"/>
      <c r="C862" s="78"/>
      <c r="D862" s="77"/>
    </row>
    <row r="863" spans="1:4" ht="20.100000000000001" customHeight="1">
      <c r="A863" s="81" t="s">
        <v>595</v>
      </c>
      <c r="B863" s="78">
        <v>622</v>
      </c>
      <c r="C863" s="78"/>
      <c r="D863" s="77"/>
    </row>
    <row r="864" spans="1:4" ht="20.100000000000001" customHeight="1">
      <c r="A864" s="81" t="s">
        <v>596</v>
      </c>
      <c r="B864" s="78"/>
      <c r="C864" s="78"/>
      <c r="D864" s="77"/>
    </row>
    <row r="865" spans="1:4" ht="20.100000000000001" customHeight="1">
      <c r="A865" s="81" t="s">
        <v>597</v>
      </c>
      <c r="B865" s="78"/>
      <c r="C865" s="78"/>
      <c r="D865" s="77"/>
    </row>
    <row r="866" spans="1:4" ht="20.100000000000001" customHeight="1">
      <c r="A866" s="81" t="s">
        <v>598</v>
      </c>
      <c r="B866" s="78"/>
      <c r="C866" s="78"/>
      <c r="D866" s="77"/>
    </row>
    <row r="867" spans="1:4" ht="20.100000000000001" customHeight="1">
      <c r="A867" s="81" t="s">
        <v>599</v>
      </c>
      <c r="B867" s="78"/>
      <c r="C867" s="78"/>
      <c r="D867" s="77"/>
    </row>
    <row r="868" spans="1:4" ht="20.100000000000001" customHeight="1">
      <c r="A868" s="81" t="s">
        <v>600</v>
      </c>
      <c r="B868" s="78"/>
      <c r="C868" s="78"/>
      <c r="D868" s="77"/>
    </row>
    <row r="869" spans="1:4" ht="20.100000000000001" customHeight="1">
      <c r="A869" s="81" t="s">
        <v>601</v>
      </c>
      <c r="B869" s="78"/>
      <c r="C869" s="78"/>
      <c r="D869" s="77"/>
    </row>
    <row r="870" spans="1:4" ht="20.100000000000001" customHeight="1">
      <c r="A870" s="81" t="s">
        <v>602</v>
      </c>
      <c r="B870" s="78"/>
      <c r="C870" s="78">
        <v>343</v>
      </c>
      <c r="D870" s="77"/>
    </row>
    <row r="871" spans="1:4" ht="20.100000000000001" customHeight="1">
      <c r="A871" s="81" t="s">
        <v>603</v>
      </c>
      <c r="B871" s="78"/>
      <c r="C871" s="78">
        <f>C872</f>
        <v>300</v>
      </c>
      <c r="D871" s="77"/>
    </row>
    <row r="872" spans="1:4" ht="20.100000000000001" customHeight="1">
      <c r="A872" s="81" t="s">
        <v>1320</v>
      </c>
      <c r="B872" s="78"/>
      <c r="C872" s="78">
        <v>300</v>
      </c>
      <c r="D872" s="77"/>
    </row>
    <row r="873" spans="1:4" ht="20.100000000000001" customHeight="1">
      <c r="A873" s="81" t="s">
        <v>604</v>
      </c>
      <c r="B873" s="78"/>
      <c r="C873" s="78"/>
      <c r="D873" s="77"/>
    </row>
    <row r="874" spans="1:4" ht="20.100000000000001" customHeight="1">
      <c r="A874" s="81" t="s">
        <v>605</v>
      </c>
      <c r="B874" s="78"/>
      <c r="C874" s="78"/>
      <c r="D874" s="77"/>
    </row>
    <row r="875" spans="1:4" ht="20.100000000000001" customHeight="1">
      <c r="A875" s="81" t="s">
        <v>606</v>
      </c>
      <c r="B875" s="78"/>
      <c r="C875" s="78"/>
      <c r="D875" s="77"/>
    </row>
    <row r="876" spans="1:4" ht="20.100000000000001" customHeight="1">
      <c r="A876" s="81" t="s">
        <v>607</v>
      </c>
      <c r="B876" s="78">
        <f>B877</f>
        <v>55</v>
      </c>
      <c r="C876" s="78">
        <f>C877</f>
        <v>55</v>
      </c>
      <c r="D876" s="77"/>
    </row>
    <row r="877" spans="1:4" ht="20.100000000000001" customHeight="1">
      <c r="A877" s="81" t="s">
        <v>1321</v>
      </c>
      <c r="B877" s="78">
        <v>55</v>
      </c>
      <c r="C877" s="78">
        <v>55</v>
      </c>
      <c r="D877" s="77"/>
    </row>
    <row r="878" spans="1:4" ht="20.100000000000001" customHeight="1">
      <c r="A878" s="81" t="s">
        <v>608</v>
      </c>
      <c r="B878" s="78"/>
      <c r="C878" s="78"/>
      <c r="D878" s="77"/>
    </row>
    <row r="879" spans="1:4" ht="20.100000000000001" customHeight="1">
      <c r="A879" s="81" t="s">
        <v>1323</v>
      </c>
      <c r="B879" s="78"/>
      <c r="C879" s="78"/>
      <c r="D879" s="77"/>
    </row>
    <row r="880" spans="1:4" ht="20.100000000000001" customHeight="1">
      <c r="A880" s="81" t="s">
        <v>609</v>
      </c>
      <c r="B880" s="78"/>
      <c r="C880" s="78"/>
      <c r="D880" s="77"/>
    </row>
    <row r="881" spans="1:4" ht="20.100000000000001" customHeight="1">
      <c r="A881" s="81" t="s">
        <v>1322</v>
      </c>
      <c r="B881" s="78"/>
      <c r="C881" s="78"/>
      <c r="D881" s="77"/>
    </row>
    <row r="882" spans="1:4" ht="20.100000000000001" customHeight="1">
      <c r="A882" s="81" t="s">
        <v>610</v>
      </c>
      <c r="B882" s="78">
        <f>B883+B908+B936+B963+B974+B985+B991+B998+B1005+B1009</f>
        <v>23452</v>
      </c>
      <c r="C882" s="78">
        <f>C883+C908+C936+C963+C974+C985+C991+C998+C1005+C1009</f>
        <v>45070</v>
      </c>
      <c r="D882" s="77"/>
    </row>
    <row r="883" spans="1:4" ht="20.100000000000001" customHeight="1">
      <c r="A883" s="81" t="s">
        <v>611</v>
      </c>
      <c r="B883" s="78">
        <f>SUM(B884:B907)</f>
        <v>5542</v>
      </c>
      <c r="C883" s="78">
        <f>SUM(C884:C907)</f>
        <v>10236</v>
      </c>
      <c r="D883" s="77"/>
    </row>
    <row r="884" spans="1:4" ht="20.100000000000001" customHeight="1">
      <c r="A884" s="81" t="s">
        <v>592</v>
      </c>
      <c r="B884" s="78">
        <v>3262</v>
      </c>
      <c r="C884" s="78">
        <v>3876</v>
      </c>
      <c r="D884" s="77"/>
    </row>
    <row r="885" spans="1:4" ht="20.100000000000001" customHeight="1">
      <c r="A885" s="81" t="s">
        <v>593</v>
      </c>
      <c r="B885" s="78">
        <v>191</v>
      </c>
      <c r="C885" s="78">
        <v>237</v>
      </c>
      <c r="D885" s="77"/>
    </row>
    <row r="886" spans="1:4" ht="20.100000000000001" customHeight="1">
      <c r="A886" s="81" t="s">
        <v>594</v>
      </c>
      <c r="B886" s="78"/>
      <c r="C886" s="78"/>
      <c r="D886" s="77"/>
    </row>
    <row r="887" spans="1:4" ht="20.100000000000001" customHeight="1">
      <c r="A887" s="81" t="s">
        <v>612</v>
      </c>
      <c r="B887" s="78">
        <v>222</v>
      </c>
      <c r="C887" s="78">
        <v>638</v>
      </c>
      <c r="D887" s="77"/>
    </row>
    <row r="888" spans="1:4" ht="20.100000000000001" customHeight="1">
      <c r="A888" s="81" t="s">
        <v>613</v>
      </c>
      <c r="B888" s="78"/>
      <c r="C888" s="78"/>
      <c r="D888" s="77"/>
    </row>
    <row r="889" spans="1:4" ht="20.100000000000001" customHeight="1">
      <c r="A889" s="81" t="s">
        <v>614</v>
      </c>
      <c r="B889" s="78"/>
      <c r="C889" s="78">
        <v>145</v>
      </c>
      <c r="D889" s="77"/>
    </row>
    <row r="890" spans="1:4" ht="20.100000000000001" customHeight="1">
      <c r="A890" s="81" t="s">
        <v>615</v>
      </c>
      <c r="B890" s="78"/>
      <c r="C890" s="78">
        <v>215</v>
      </c>
      <c r="D890" s="77"/>
    </row>
    <row r="891" spans="1:4" ht="20.100000000000001" customHeight="1">
      <c r="A891" s="81" t="s">
        <v>616</v>
      </c>
      <c r="B891" s="78">
        <v>27</v>
      </c>
      <c r="C891" s="78">
        <v>133</v>
      </c>
      <c r="D891" s="77"/>
    </row>
    <row r="892" spans="1:4" ht="20.100000000000001" customHeight="1">
      <c r="A892" s="81" t="s">
        <v>617</v>
      </c>
      <c r="B892" s="78"/>
      <c r="C892" s="78">
        <v>61</v>
      </c>
      <c r="D892" s="77"/>
    </row>
    <row r="893" spans="1:4" ht="20.100000000000001" customHeight="1">
      <c r="A893" s="81" t="s">
        <v>618</v>
      </c>
      <c r="B893" s="78"/>
      <c r="C893" s="78">
        <v>30</v>
      </c>
      <c r="D893" s="77"/>
    </row>
    <row r="894" spans="1:4" ht="20.100000000000001" customHeight="1">
      <c r="A894" s="81" t="s">
        <v>619</v>
      </c>
      <c r="B894" s="78"/>
      <c r="C894" s="78"/>
      <c r="D894" s="77"/>
    </row>
    <row r="895" spans="1:4" ht="20.100000000000001" customHeight="1">
      <c r="A895" s="81" t="s">
        <v>620</v>
      </c>
      <c r="B895" s="78"/>
      <c r="C895" s="78">
        <v>10</v>
      </c>
      <c r="D895" s="77"/>
    </row>
    <row r="896" spans="1:4" ht="20.100000000000001" customHeight="1">
      <c r="A896" s="81" t="s">
        <v>621</v>
      </c>
      <c r="B896" s="78"/>
      <c r="C896" s="78">
        <v>110</v>
      </c>
      <c r="D896" s="77"/>
    </row>
    <row r="897" spans="1:4" ht="20.100000000000001" customHeight="1">
      <c r="A897" s="81" t="s">
        <v>622</v>
      </c>
      <c r="B897" s="78"/>
      <c r="C897" s="78"/>
      <c r="D897" s="77"/>
    </row>
    <row r="898" spans="1:4" ht="20.100000000000001" customHeight="1">
      <c r="A898" s="81" t="s">
        <v>623</v>
      </c>
      <c r="B898" s="78"/>
      <c r="C898" s="78"/>
      <c r="D898" s="77"/>
    </row>
    <row r="899" spans="1:4" ht="20.100000000000001" customHeight="1">
      <c r="A899" s="81" t="s">
        <v>624</v>
      </c>
      <c r="B899" s="78"/>
      <c r="C899" s="78">
        <v>265</v>
      </c>
      <c r="D899" s="77"/>
    </row>
    <row r="900" spans="1:4" ht="20.100000000000001" customHeight="1">
      <c r="A900" s="81" t="s">
        <v>625</v>
      </c>
      <c r="B900" s="78"/>
      <c r="C900" s="78">
        <v>150</v>
      </c>
      <c r="D900" s="77"/>
    </row>
    <row r="901" spans="1:4" ht="20.100000000000001" customHeight="1">
      <c r="A901" s="81" t="s">
        <v>626</v>
      </c>
      <c r="B901" s="78"/>
      <c r="C901" s="78">
        <v>40</v>
      </c>
      <c r="D901" s="77"/>
    </row>
    <row r="902" spans="1:4" ht="20.100000000000001" customHeight="1">
      <c r="A902" s="81" t="s">
        <v>627</v>
      </c>
      <c r="B902" s="78"/>
      <c r="C902" s="78">
        <v>78</v>
      </c>
      <c r="D902" s="77"/>
    </row>
    <row r="903" spans="1:4" ht="20.100000000000001" customHeight="1">
      <c r="A903" s="81" t="s">
        <v>628</v>
      </c>
      <c r="B903" s="78"/>
      <c r="C903" s="78">
        <v>500</v>
      </c>
      <c r="D903" s="77"/>
    </row>
    <row r="904" spans="1:4" ht="20.100000000000001" customHeight="1">
      <c r="A904" s="81" t="s">
        <v>629</v>
      </c>
      <c r="B904" s="78">
        <v>1840</v>
      </c>
      <c r="C904" s="78">
        <v>1995</v>
      </c>
      <c r="D904" s="77"/>
    </row>
    <row r="905" spans="1:4" ht="20.100000000000001" customHeight="1">
      <c r="A905" s="81" t="s">
        <v>630</v>
      </c>
      <c r="B905" s="78"/>
      <c r="C905" s="78">
        <v>520</v>
      </c>
      <c r="D905" s="77"/>
    </row>
    <row r="906" spans="1:4" ht="20.100000000000001" customHeight="1">
      <c r="A906" s="81" t="s">
        <v>631</v>
      </c>
      <c r="B906" s="78"/>
      <c r="C906" s="78">
        <v>316</v>
      </c>
      <c r="D906" s="77"/>
    </row>
    <row r="907" spans="1:4" ht="20.100000000000001" customHeight="1">
      <c r="A907" s="81" t="s">
        <v>632</v>
      </c>
      <c r="B907" s="100"/>
      <c r="C907" s="109">
        <v>917</v>
      </c>
      <c r="D907" s="77"/>
    </row>
    <row r="908" spans="1:4" ht="20.100000000000001" customHeight="1">
      <c r="A908" s="81" t="s">
        <v>633</v>
      </c>
      <c r="B908" s="78">
        <f>SUM(B909:B935)</f>
        <v>2867</v>
      </c>
      <c r="C908" s="78">
        <f>SUM(C909:C935)</f>
        <v>4524</v>
      </c>
      <c r="D908" s="77"/>
    </row>
    <row r="909" spans="1:4" ht="20.100000000000001" customHeight="1">
      <c r="A909" s="81" t="s">
        <v>592</v>
      </c>
      <c r="B909" s="78">
        <v>2333</v>
      </c>
      <c r="C909" s="78">
        <v>1774</v>
      </c>
      <c r="D909" s="77"/>
    </row>
    <row r="910" spans="1:4" ht="20.100000000000001" customHeight="1">
      <c r="A910" s="81" t="s">
        <v>593</v>
      </c>
      <c r="B910" s="78">
        <v>70</v>
      </c>
      <c r="C910" s="78">
        <v>932</v>
      </c>
      <c r="D910" s="77"/>
    </row>
    <row r="911" spans="1:4" ht="20.100000000000001" customHeight="1">
      <c r="A911" s="81" t="s">
        <v>594</v>
      </c>
      <c r="B911" s="78"/>
      <c r="C911" s="78"/>
      <c r="D911" s="77"/>
    </row>
    <row r="912" spans="1:4" ht="20.100000000000001" customHeight="1">
      <c r="A912" s="81" t="s">
        <v>634</v>
      </c>
      <c r="B912" s="78"/>
      <c r="C912" s="78"/>
      <c r="D912" s="77"/>
    </row>
    <row r="913" spans="1:4" ht="20.100000000000001" customHeight="1">
      <c r="A913" s="81" t="s">
        <v>635</v>
      </c>
      <c r="B913" s="78"/>
      <c r="C913" s="78">
        <v>200</v>
      </c>
      <c r="D913" s="77"/>
    </row>
    <row r="914" spans="1:4" ht="20.100000000000001" customHeight="1">
      <c r="A914" s="81" t="s">
        <v>636</v>
      </c>
      <c r="B914" s="78"/>
      <c r="C914" s="78"/>
      <c r="D914" s="77"/>
    </row>
    <row r="915" spans="1:4" ht="20.100000000000001" customHeight="1">
      <c r="A915" s="81" t="s">
        <v>637</v>
      </c>
      <c r="B915" s="78"/>
      <c r="C915" s="78">
        <v>19</v>
      </c>
      <c r="D915" s="77"/>
    </row>
    <row r="916" spans="1:4" ht="20.100000000000001" customHeight="1">
      <c r="A916" s="81" t="s">
        <v>638</v>
      </c>
      <c r="B916" s="78"/>
      <c r="C916" s="78"/>
      <c r="D916" s="77"/>
    </row>
    <row r="917" spans="1:4" ht="20.100000000000001" customHeight="1">
      <c r="A917" s="81" t="s">
        <v>639</v>
      </c>
      <c r="B917" s="78"/>
      <c r="C917" s="78">
        <v>1015</v>
      </c>
      <c r="D917" s="77"/>
    </row>
    <row r="918" spans="1:4" ht="20.100000000000001" customHeight="1">
      <c r="A918" s="81" t="s">
        <v>640</v>
      </c>
      <c r="B918" s="78"/>
      <c r="C918" s="78"/>
      <c r="D918" s="77"/>
    </row>
    <row r="919" spans="1:4" ht="20.100000000000001" customHeight="1">
      <c r="A919" s="81" t="s">
        <v>641</v>
      </c>
      <c r="B919" s="78"/>
      <c r="C919" s="78"/>
      <c r="D919" s="77"/>
    </row>
    <row r="920" spans="1:4" ht="20.100000000000001" customHeight="1">
      <c r="A920" s="81" t="s">
        <v>642</v>
      </c>
      <c r="B920" s="78"/>
      <c r="C920" s="78"/>
      <c r="D920" s="77"/>
    </row>
    <row r="921" spans="1:4" ht="20.100000000000001" customHeight="1">
      <c r="A921" s="81" t="s">
        <v>643</v>
      </c>
      <c r="B921" s="78">
        <v>355</v>
      </c>
      <c r="C921" s="78">
        <v>420</v>
      </c>
      <c r="D921" s="77"/>
    </row>
    <row r="922" spans="1:4" ht="20.100000000000001" customHeight="1">
      <c r="A922" s="81" t="s">
        <v>644</v>
      </c>
      <c r="B922" s="78"/>
      <c r="C922" s="78"/>
      <c r="D922" s="77"/>
    </row>
    <row r="923" spans="1:4" ht="20.100000000000001" customHeight="1">
      <c r="A923" s="81" t="s">
        <v>645</v>
      </c>
      <c r="B923" s="78"/>
      <c r="C923" s="78"/>
      <c r="D923" s="77"/>
    </row>
    <row r="924" spans="1:4" ht="20.100000000000001" customHeight="1">
      <c r="A924" s="81" t="s">
        <v>646</v>
      </c>
      <c r="B924" s="78"/>
      <c r="C924" s="78"/>
      <c r="D924" s="77"/>
    </row>
    <row r="925" spans="1:4" ht="20.100000000000001" customHeight="1">
      <c r="A925" s="81" t="s">
        <v>647</v>
      </c>
      <c r="B925" s="78"/>
      <c r="C925" s="78"/>
      <c r="D925" s="77"/>
    </row>
    <row r="926" spans="1:4" ht="20.100000000000001" customHeight="1">
      <c r="A926" s="81" t="s">
        <v>648</v>
      </c>
      <c r="B926" s="78"/>
      <c r="C926" s="78"/>
      <c r="D926" s="77"/>
    </row>
    <row r="927" spans="1:4" ht="20.100000000000001" customHeight="1">
      <c r="A927" s="81" t="s">
        <v>649</v>
      </c>
      <c r="B927" s="78"/>
      <c r="C927" s="78"/>
      <c r="D927" s="77"/>
    </row>
    <row r="928" spans="1:4" ht="20.100000000000001" customHeight="1">
      <c r="A928" s="81" t="s">
        <v>650</v>
      </c>
      <c r="B928" s="78"/>
      <c r="C928" s="78"/>
      <c r="D928" s="77"/>
    </row>
    <row r="929" spans="1:4" ht="20.100000000000001" customHeight="1">
      <c r="A929" s="81" t="s">
        <v>651</v>
      </c>
      <c r="B929" s="78"/>
      <c r="C929" s="78"/>
      <c r="D929" s="77"/>
    </row>
    <row r="930" spans="1:4" ht="20.100000000000001" customHeight="1">
      <c r="A930" s="81" t="s">
        <v>652</v>
      </c>
      <c r="B930" s="78"/>
      <c r="C930" s="78"/>
      <c r="D930" s="77"/>
    </row>
    <row r="931" spans="1:4" ht="20.100000000000001" customHeight="1">
      <c r="A931" s="81" t="s">
        <v>653</v>
      </c>
      <c r="B931" s="78"/>
      <c r="C931" s="78"/>
      <c r="D931" s="77"/>
    </row>
    <row r="932" spans="1:4" ht="20.100000000000001" customHeight="1">
      <c r="A932" s="81" t="s">
        <v>654</v>
      </c>
      <c r="B932" s="78"/>
      <c r="C932" s="78"/>
      <c r="D932" s="77"/>
    </row>
    <row r="933" spans="1:4" ht="20.100000000000001" customHeight="1">
      <c r="A933" s="81" t="s">
        <v>655</v>
      </c>
      <c r="B933" s="78"/>
      <c r="C933" s="78"/>
      <c r="D933" s="77"/>
    </row>
    <row r="934" spans="1:4" ht="20.100000000000001" customHeight="1">
      <c r="A934" s="81" t="s">
        <v>656</v>
      </c>
      <c r="B934" s="78"/>
      <c r="C934" s="78"/>
      <c r="D934" s="77"/>
    </row>
    <row r="935" spans="1:4" ht="20.100000000000001" customHeight="1">
      <c r="A935" s="81" t="s">
        <v>657</v>
      </c>
      <c r="B935" s="78">
        <v>109</v>
      </c>
      <c r="C935" s="78">
        <v>164</v>
      </c>
      <c r="D935" s="77"/>
    </row>
    <row r="936" spans="1:4" ht="20.100000000000001" customHeight="1">
      <c r="A936" s="81" t="s">
        <v>658</v>
      </c>
      <c r="B936" s="78">
        <f>SUM(B937:B962)</f>
        <v>2131</v>
      </c>
      <c r="C936" s="78">
        <f>SUM(C937:C962)</f>
        <v>4339</v>
      </c>
      <c r="D936" s="77"/>
    </row>
    <row r="937" spans="1:4" ht="20.100000000000001" customHeight="1">
      <c r="A937" s="81" t="s">
        <v>592</v>
      </c>
      <c r="B937" s="78">
        <v>649</v>
      </c>
      <c r="C937" s="78">
        <v>740</v>
      </c>
      <c r="D937" s="77"/>
    </row>
    <row r="938" spans="1:4" ht="20.100000000000001" customHeight="1">
      <c r="A938" s="81" t="s">
        <v>593</v>
      </c>
      <c r="B938" s="78">
        <v>115</v>
      </c>
      <c r="C938" s="78">
        <v>218</v>
      </c>
      <c r="D938" s="77"/>
    </row>
    <row r="939" spans="1:4" ht="20.100000000000001" customHeight="1">
      <c r="A939" s="81" t="s">
        <v>594</v>
      </c>
      <c r="B939" s="78"/>
      <c r="C939" s="78"/>
      <c r="D939" s="77"/>
    </row>
    <row r="940" spans="1:4" ht="20.100000000000001" customHeight="1">
      <c r="A940" s="81" t="s">
        <v>659</v>
      </c>
      <c r="B940" s="78"/>
      <c r="C940" s="78"/>
      <c r="D940" s="77"/>
    </row>
    <row r="941" spans="1:4" ht="20.100000000000001" customHeight="1">
      <c r="A941" s="81" t="s">
        <v>660</v>
      </c>
      <c r="B941" s="78">
        <v>1183</v>
      </c>
      <c r="C941" s="78">
        <v>1440</v>
      </c>
      <c r="D941" s="77"/>
    </row>
    <row r="942" spans="1:4" ht="20.100000000000001" customHeight="1">
      <c r="A942" s="81" t="s">
        <v>661</v>
      </c>
      <c r="B942" s="78"/>
      <c r="C942" s="78">
        <v>53</v>
      </c>
      <c r="D942" s="77"/>
    </row>
    <row r="943" spans="1:4" ht="20.100000000000001" customHeight="1">
      <c r="A943" s="81" t="s">
        <v>662</v>
      </c>
      <c r="B943" s="78"/>
      <c r="C943" s="78"/>
      <c r="D943" s="77"/>
    </row>
    <row r="944" spans="1:4" ht="20.100000000000001" customHeight="1">
      <c r="A944" s="81" t="s">
        <v>663</v>
      </c>
      <c r="B944" s="78"/>
      <c r="C944" s="78"/>
      <c r="D944" s="77"/>
    </row>
    <row r="945" spans="1:4" ht="20.100000000000001" customHeight="1">
      <c r="A945" s="81" t="s">
        <v>664</v>
      </c>
      <c r="B945" s="78"/>
      <c r="C945" s="78"/>
      <c r="D945" s="77"/>
    </row>
    <row r="946" spans="1:4" ht="20.100000000000001" customHeight="1">
      <c r="A946" s="81" t="s">
        <v>665</v>
      </c>
      <c r="B946" s="78"/>
      <c r="C946" s="78"/>
      <c r="D946" s="77"/>
    </row>
    <row r="947" spans="1:4" ht="20.100000000000001" customHeight="1">
      <c r="A947" s="81" t="s">
        <v>666</v>
      </c>
      <c r="B947" s="78"/>
      <c r="C947" s="78">
        <v>98</v>
      </c>
      <c r="D947" s="77"/>
    </row>
    <row r="948" spans="1:4" ht="20.100000000000001" customHeight="1">
      <c r="A948" s="81" t="s">
        <v>667</v>
      </c>
      <c r="B948" s="78"/>
      <c r="C948" s="78"/>
      <c r="D948" s="77"/>
    </row>
    <row r="949" spans="1:4" ht="20.100000000000001" customHeight="1">
      <c r="A949" s="81" t="s">
        <v>668</v>
      </c>
      <c r="B949" s="78"/>
      <c r="C949" s="78"/>
      <c r="D949" s="77"/>
    </row>
    <row r="950" spans="1:4" ht="20.100000000000001" customHeight="1">
      <c r="A950" s="81" t="s">
        <v>669</v>
      </c>
      <c r="B950" s="78">
        <v>24</v>
      </c>
      <c r="C950" s="78">
        <v>139</v>
      </c>
      <c r="D950" s="77"/>
    </row>
    <row r="951" spans="1:4" ht="20.100000000000001" customHeight="1">
      <c r="A951" s="81" t="s">
        <v>670</v>
      </c>
      <c r="B951" s="78"/>
      <c r="C951" s="78"/>
      <c r="D951" s="77"/>
    </row>
    <row r="952" spans="1:4" ht="20.100000000000001" customHeight="1">
      <c r="A952" s="81" t="s">
        <v>671</v>
      </c>
      <c r="B952" s="78"/>
      <c r="C952" s="78">
        <v>554</v>
      </c>
      <c r="D952" s="77"/>
    </row>
    <row r="953" spans="1:4" ht="20.100000000000001" customHeight="1">
      <c r="A953" s="81" t="s">
        <v>672</v>
      </c>
      <c r="B953" s="78">
        <v>160</v>
      </c>
      <c r="C953" s="78">
        <v>400</v>
      </c>
      <c r="D953" s="77"/>
    </row>
    <row r="954" spans="1:4" ht="20.100000000000001" customHeight="1">
      <c r="A954" s="81" t="s">
        <v>673</v>
      </c>
      <c r="B954" s="78"/>
      <c r="C954" s="78"/>
      <c r="D954" s="77"/>
    </row>
    <row r="955" spans="1:4" ht="20.100000000000001" customHeight="1">
      <c r="A955" s="81" t="s">
        <v>1324</v>
      </c>
      <c r="B955" s="78"/>
      <c r="C955" s="78"/>
      <c r="D955" s="77"/>
    </row>
    <row r="956" spans="1:4" ht="20.100000000000001" customHeight="1">
      <c r="A956" s="81" t="s">
        <v>674</v>
      </c>
      <c r="B956" s="78"/>
      <c r="C956" s="78"/>
      <c r="D956" s="77"/>
    </row>
    <row r="957" spans="1:4" ht="20.100000000000001" customHeight="1">
      <c r="A957" s="81" t="s">
        <v>675</v>
      </c>
      <c r="B957" s="78"/>
      <c r="C957" s="78"/>
      <c r="D957" s="77"/>
    </row>
    <row r="958" spans="1:4" ht="20.100000000000001" customHeight="1">
      <c r="A958" s="81" t="s">
        <v>676</v>
      </c>
      <c r="B958" s="78"/>
      <c r="C958" s="78"/>
      <c r="D958" s="77"/>
    </row>
    <row r="959" spans="1:4" ht="20.100000000000001" customHeight="1">
      <c r="A959" s="81" t="s">
        <v>650</v>
      </c>
      <c r="B959" s="78"/>
      <c r="C959" s="78"/>
      <c r="D959" s="77"/>
    </row>
    <row r="960" spans="1:4" ht="20.100000000000001" customHeight="1">
      <c r="A960" s="81" t="s">
        <v>677</v>
      </c>
      <c r="B960" s="78"/>
      <c r="C960" s="78"/>
      <c r="D960" s="77"/>
    </row>
    <row r="961" spans="1:4" ht="20.100000000000001" customHeight="1">
      <c r="A961" s="81" t="s">
        <v>678</v>
      </c>
      <c r="B961" s="78"/>
      <c r="C961" s="78"/>
      <c r="D961" s="77"/>
    </row>
    <row r="962" spans="1:4" ht="20.100000000000001" customHeight="1">
      <c r="A962" s="81" t="s">
        <v>679</v>
      </c>
      <c r="B962" s="78"/>
      <c r="C962" s="78">
        <v>697</v>
      </c>
      <c r="D962" s="77"/>
    </row>
    <row r="963" spans="1:4" ht="20.100000000000001" customHeight="1">
      <c r="A963" s="81" t="s">
        <v>680</v>
      </c>
      <c r="B963" s="78"/>
      <c r="C963" s="78"/>
      <c r="D963" s="77"/>
    </row>
    <row r="964" spans="1:4" ht="20.100000000000001" customHeight="1">
      <c r="A964" s="81" t="s">
        <v>592</v>
      </c>
      <c r="B964" s="78"/>
      <c r="C964" s="78"/>
      <c r="D964" s="77"/>
    </row>
    <row r="965" spans="1:4" ht="20.100000000000001" customHeight="1">
      <c r="A965" s="81" t="s">
        <v>593</v>
      </c>
      <c r="B965" s="78"/>
      <c r="C965" s="78"/>
      <c r="D965" s="77"/>
    </row>
    <row r="966" spans="1:4" ht="20.100000000000001" customHeight="1">
      <c r="A966" s="81" t="s">
        <v>594</v>
      </c>
      <c r="B966" s="78"/>
      <c r="C966" s="78"/>
      <c r="D966" s="77"/>
    </row>
    <row r="967" spans="1:4" ht="20.100000000000001" customHeight="1">
      <c r="A967" s="81" t="s">
        <v>681</v>
      </c>
      <c r="B967" s="78"/>
      <c r="C967" s="78"/>
      <c r="D967" s="77"/>
    </row>
    <row r="968" spans="1:4" ht="20.100000000000001" customHeight="1">
      <c r="A968" s="81" t="s">
        <v>682</v>
      </c>
      <c r="B968" s="78"/>
      <c r="C968" s="78"/>
      <c r="D968" s="77"/>
    </row>
    <row r="969" spans="1:4" ht="20.100000000000001" customHeight="1">
      <c r="A969" s="81" t="s">
        <v>683</v>
      </c>
      <c r="B969" s="78"/>
      <c r="C969" s="78"/>
      <c r="D969" s="77"/>
    </row>
    <row r="970" spans="1:4" ht="20.100000000000001" customHeight="1">
      <c r="A970" s="81" t="s">
        <v>684</v>
      </c>
      <c r="B970" s="78"/>
      <c r="C970" s="78"/>
      <c r="D970" s="77"/>
    </row>
    <row r="971" spans="1:4" ht="20.100000000000001" customHeight="1">
      <c r="A971" s="81" t="s">
        <v>685</v>
      </c>
      <c r="B971" s="78"/>
      <c r="C971" s="78"/>
      <c r="D971" s="77"/>
    </row>
    <row r="972" spans="1:4" ht="20.100000000000001" customHeight="1">
      <c r="A972" s="81" t="s">
        <v>686</v>
      </c>
      <c r="B972" s="78"/>
      <c r="C972" s="78"/>
      <c r="D972" s="77"/>
    </row>
    <row r="973" spans="1:4" ht="20.100000000000001" customHeight="1">
      <c r="A973" s="81" t="s">
        <v>687</v>
      </c>
      <c r="B973" s="78"/>
      <c r="C973" s="78"/>
      <c r="D973" s="77"/>
    </row>
    <row r="974" spans="1:4" ht="20.100000000000001" customHeight="1">
      <c r="A974" s="81" t="s">
        <v>688</v>
      </c>
      <c r="B974" s="78">
        <f>SUM(B975:B984)</f>
        <v>8023</v>
      </c>
      <c r="C974" s="78">
        <f>SUM(C975:C984)</f>
        <v>16448</v>
      </c>
      <c r="D974" s="77"/>
    </row>
    <row r="975" spans="1:4" ht="20.100000000000001" customHeight="1">
      <c r="A975" s="81" t="s">
        <v>592</v>
      </c>
      <c r="B975" s="78">
        <v>146</v>
      </c>
      <c r="C975" s="78">
        <v>181</v>
      </c>
      <c r="D975" s="77"/>
    </row>
    <row r="976" spans="1:4" ht="20.100000000000001" customHeight="1">
      <c r="A976" s="81" t="s">
        <v>593</v>
      </c>
      <c r="B976" s="78">
        <v>160</v>
      </c>
      <c r="C976" s="78">
        <v>198</v>
      </c>
      <c r="D976" s="77"/>
    </row>
    <row r="977" spans="1:4" ht="20.100000000000001" customHeight="1">
      <c r="A977" s="81" t="s">
        <v>594</v>
      </c>
      <c r="B977" s="78"/>
      <c r="C977" s="78"/>
      <c r="D977" s="77"/>
    </row>
    <row r="978" spans="1:4" ht="20.100000000000001" customHeight="1">
      <c r="A978" s="81" t="s">
        <v>689</v>
      </c>
      <c r="B978" s="78">
        <v>1715</v>
      </c>
      <c r="C978" s="78">
        <v>3235</v>
      </c>
      <c r="D978" s="77"/>
    </row>
    <row r="979" spans="1:4" ht="20.100000000000001" customHeight="1">
      <c r="A979" s="81" t="s">
        <v>690</v>
      </c>
      <c r="B979" s="78">
        <v>1991</v>
      </c>
      <c r="C979" s="78">
        <v>3416</v>
      </c>
      <c r="D979" s="77"/>
    </row>
    <row r="980" spans="1:4" ht="20.100000000000001" customHeight="1">
      <c r="A980" s="81" t="s">
        <v>691</v>
      </c>
      <c r="B980" s="78">
        <v>11</v>
      </c>
      <c r="C980" s="78">
        <v>198</v>
      </c>
      <c r="D980" s="77"/>
    </row>
    <row r="981" spans="1:4" ht="20.100000000000001" customHeight="1">
      <c r="A981" s="81" t="s">
        <v>692</v>
      </c>
      <c r="B981" s="78"/>
      <c r="C981" s="78">
        <v>440</v>
      </c>
      <c r="D981" s="77"/>
    </row>
    <row r="982" spans="1:4" ht="20.100000000000001" customHeight="1">
      <c r="A982" s="81" t="s">
        <v>693</v>
      </c>
      <c r="B982" s="78"/>
      <c r="C982" s="78"/>
      <c r="D982" s="77"/>
    </row>
    <row r="983" spans="1:4" ht="20.100000000000001" customHeight="1">
      <c r="A983" s="81" t="s">
        <v>694</v>
      </c>
      <c r="B983" s="78"/>
      <c r="C983" s="78"/>
      <c r="D983" s="77"/>
    </row>
    <row r="984" spans="1:4" ht="20.100000000000001" customHeight="1">
      <c r="A984" s="81" t="s">
        <v>695</v>
      </c>
      <c r="B984" s="78">
        <v>4000</v>
      </c>
      <c r="C984" s="78">
        <f>8525+255</f>
        <v>8780</v>
      </c>
      <c r="D984" s="77"/>
    </row>
    <row r="985" spans="1:4" ht="20.100000000000001" customHeight="1">
      <c r="A985" s="81" t="s">
        <v>696</v>
      </c>
      <c r="B985" s="78">
        <f>SUM(B986:B990)</f>
        <v>1090</v>
      </c>
      <c r="C985" s="78">
        <f>SUM(C986:C990)</f>
        <v>3000</v>
      </c>
      <c r="D985" s="77"/>
    </row>
    <row r="986" spans="1:4" ht="20.100000000000001" customHeight="1">
      <c r="A986" s="81" t="s">
        <v>697</v>
      </c>
      <c r="B986" s="78">
        <v>90</v>
      </c>
      <c r="C986" s="78"/>
      <c r="D986" s="77"/>
    </row>
    <row r="987" spans="1:4" ht="20.100000000000001" customHeight="1">
      <c r="A987" s="81" t="s">
        <v>698</v>
      </c>
      <c r="B987" s="78"/>
      <c r="C987" s="78">
        <v>1320</v>
      </c>
      <c r="D987" s="77"/>
    </row>
    <row r="988" spans="1:4" ht="20.100000000000001" customHeight="1">
      <c r="A988" s="81" t="s">
        <v>1325</v>
      </c>
      <c r="B988" s="78"/>
      <c r="C988" s="78">
        <v>680</v>
      </c>
      <c r="D988" s="77"/>
    </row>
    <row r="989" spans="1:4" ht="20.100000000000001" customHeight="1">
      <c r="A989" s="81" t="s">
        <v>1326</v>
      </c>
      <c r="B989" s="78"/>
      <c r="C989" s="78"/>
      <c r="D989" s="77"/>
    </row>
    <row r="990" spans="1:4" ht="20.100000000000001" customHeight="1">
      <c r="A990" s="81" t="s">
        <v>699</v>
      </c>
      <c r="B990" s="78">
        <v>1000</v>
      </c>
      <c r="C990" s="78">
        <v>1000</v>
      </c>
      <c r="D990" s="77"/>
    </row>
    <row r="991" spans="1:4" ht="20.100000000000001" customHeight="1">
      <c r="A991" s="81" t="s">
        <v>700</v>
      </c>
      <c r="B991" s="78">
        <f>SUM(B992:B997)</f>
        <v>3799</v>
      </c>
      <c r="C991" s="78">
        <f>SUM(C992:C997)</f>
        <v>5643</v>
      </c>
      <c r="D991" s="77"/>
    </row>
    <row r="992" spans="1:4" ht="20.100000000000001" customHeight="1">
      <c r="A992" s="81" t="s">
        <v>701</v>
      </c>
      <c r="B992" s="78">
        <v>600</v>
      </c>
      <c r="C992" s="78">
        <v>2000</v>
      </c>
      <c r="D992" s="77"/>
    </row>
    <row r="993" spans="1:4" ht="20.100000000000001" customHeight="1">
      <c r="A993" s="81" t="s">
        <v>702</v>
      </c>
      <c r="B993" s="78"/>
      <c r="C993" s="78"/>
      <c r="D993" s="77"/>
    </row>
    <row r="994" spans="1:4" ht="20.100000000000001" customHeight="1">
      <c r="A994" s="81" t="s">
        <v>703</v>
      </c>
      <c r="B994" s="78">
        <v>3199</v>
      </c>
      <c r="C994" s="78">
        <v>3491</v>
      </c>
      <c r="D994" s="77"/>
    </row>
    <row r="995" spans="1:4" ht="20.100000000000001" customHeight="1">
      <c r="A995" s="81" t="s">
        <v>704</v>
      </c>
      <c r="B995" s="78"/>
      <c r="C995" s="78">
        <v>122</v>
      </c>
      <c r="D995" s="77"/>
    </row>
    <row r="996" spans="1:4" ht="20.100000000000001" customHeight="1">
      <c r="A996" s="81" t="s">
        <v>705</v>
      </c>
      <c r="B996" s="78"/>
      <c r="C996" s="78"/>
      <c r="D996" s="77"/>
    </row>
    <row r="997" spans="1:4" ht="20.100000000000001" customHeight="1">
      <c r="A997" s="81" t="s">
        <v>706</v>
      </c>
      <c r="B997" s="78"/>
      <c r="C997" s="78">
        <v>30</v>
      </c>
      <c r="D997" s="77"/>
    </row>
    <row r="998" spans="1:4" ht="20.100000000000001" customHeight="1">
      <c r="A998" s="81" t="s">
        <v>707</v>
      </c>
      <c r="B998" s="78"/>
      <c r="C998" s="78">
        <f>SUM(C999:C1004)</f>
        <v>680</v>
      </c>
      <c r="D998" s="77"/>
    </row>
    <row r="999" spans="1:4" ht="20.100000000000001" customHeight="1">
      <c r="A999" s="81" t="s">
        <v>708</v>
      </c>
      <c r="B999" s="78"/>
      <c r="C999" s="78"/>
      <c r="D999" s="77"/>
    </row>
    <row r="1000" spans="1:4" ht="20.100000000000001" customHeight="1">
      <c r="A1000" s="81" t="s">
        <v>709</v>
      </c>
      <c r="B1000" s="78"/>
      <c r="C1000" s="78">
        <v>20</v>
      </c>
      <c r="D1000" s="77"/>
    </row>
    <row r="1001" spans="1:4" ht="20.100000000000001" customHeight="1">
      <c r="A1001" s="81" t="s">
        <v>710</v>
      </c>
      <c r="B1001" s="78"/>
      <c r="C1001" s="78">
        <v>552</v>
      </c>
      <c r="D1001" s="77"/>
    </row>
    <row r="1002" spans="1:4" ht="20.100000000000001" customHeight="1">
      <c r="A1002" s="81" t="s">
        <v>1327</v>
      </c>
      <c r="B1002" s="78"/>
      <c r="C1002" s="78">
        <v>108</v>
      </c>
      <c r="D1002" s="77"/>
    </row>
    <row r="1003" spans="1:4" ht="20.100000000000001" customHeight="1">
      <c r="A1003" s="81" t="s">
        <v>1328</v>
      </c>
      <c r="B1003" s="78"/>
      <c r="C1003" s="78"/>
      <c r="D1003" s="77"/>
    </row>
    <row r="1004" spans="1:4" ht="20.100000000000001" customHeight="1">
      <c r="A1004" s="81" t="s">
        <v>711</v>
      </c>
      <c r="B1004" s="78"/>
      <c r="C1004" s="78"/>
      <c r="D1004" s="77"/>
    </row>
    <row r="1005" spans="1:4" ht="20.100000000000001" customHeight="1">
      <c r="A1005" s="81" t="s">
        <v>712</v>
      </c>
      <c r="B1005" s="78"/>
      <c r="C1005" s="78"/>
      <c r="D1005" s="77"/>
    </row>
    <row r="1006" spans="1:4" ht="20.100000000000001" customHeight="1">
      <c r="A1006" s="81" t="s">
        <v>713</v>
      </c>
      <c r="B1006" s="78"/>
      <c r="C1006" s="78"/>
      <c r="D1006" s="77"/>
    </row>
    <row r="1007" spans="1:4" ht="20.100000000000001" customHeight="1">
      <c r="A1007" s="81" t="s">
        <v>714</v>
      </c>
      <c r="B1007" s="78"/>
      <c r="C1007" s="78"/>
      <c r="D1007" s="77"/>
    </row>
    <row r="1008" spans="1:4" ht="20.100000000000001" customHeight="1">
      <c r="A1008" s="81" t="s">
        <v>715</v>
      </c>
      <c r="B1008" s="78"/>
      <c r="C1008" s="78"/>
      <c r="D1008" s="77"/>
    </row>
    <row r="1009" spans="1:4" ht="20.100000000000001" customHeight="1">
      <c r="A1009" s="81" t="s">
        <v>1373</v>
      </c>
      <c r="B1009" s="78"/>
      <c r="C1009" s="78">
        <f>SUM(C1010:C1011)</f>
        <v>200</v>
      </c>
      <c r="D1009" s="77"/>
    </row>
    <row r="1010" spans="1:4" ht="20.100000000000001" customHeight="1">
      <c r="A1010" s="81" t="s">
        <v>716</v>
      </c>
      <c r="B1010" s="78"/>
      <c r="C1010" s="78"/>
      <c r="D1010" s="77"/>
    </row>
    <row r="1011" spans="1:4" ht="20.100000000000001" customHeight="1">
      <c r="A1011" s="81" t="s">
        <v>1374</v>
      </c>
      <c r="B1011" s="78"/>
      <c r="C1011" s="78">
        <v>200</v>
      </c>
      <c r="D1011" s="77"/>
    </row>
    <row r="1012" spans="1:4" ht="20.100000000000001" customHeight="1">
      <c r="A1012" s="81" t="s">
        <v>717</v>
      </c>
      <c r="B1012" s="78">
        <f>B1013+B1035+B1045+B1055+B1060+B1067+B1072</f>
        <v>4280</v>
      </c>
      <c r="C1012" s="78">
        <f>C1013+C1035+C1045+C1055+C1060+C1067+C1072</f>
        <v>5800</v>
      </c>
      <c r="D1012" s="77"/>
    </row>
    <row r="1013" spans="1:4" ht="20.100000000000001" customHeight="1">
      <c r="A1013" s="81" t="s">
        <v>718</v>
      </c>
      <c r="B1013" s="78">
        <f>SUM(B1014:B1034)</f>
        <v>3841</v>
      </c>
      <c r="C1013" s="78">
        <f>SUM(C1014:C1034)</f>
        <v>5677</v>
      </c>
      <c r="D1013" s="77"/>
    </row>
    <row r="1014" spans="1:4" ht="20.100000000000001" customHeight="1">
      <c r="A1014" s="81" t="s">
        <v>592</v>
      </c>
      <c r="B1014" s="78">
        <v>360</v>
      </c>
      <c r="C1014" s="78">
        <f>521+1100+100+100</f>
        <v>1821</v>
      </c>
      <c r="D1014" s="77"/>
    </row>
    <row r="1015" spans="1:4" ht="20.100000000000001" customHeight="1">
      <c r="A1015" s="81" t="s">
        <v>593</v>
      </c>
      <c r="B1015" s="78"/>
      <c r="C1015" s="78">
        <v>56</v>
      </c>
      <c r="D1015" s="77"/>
    </row>
    <row r="1016" spans="1:4" ht="20.100000000000001" customHeight="1">
      <c r="A1016" s="81" t="s">
        <v>594</v>
      </c>
      <c r="B1016" s="78"/>
      <c r="C1016" s="78">
        <v>40</v>
      </c>
      <c r="D1016" s="77"/>
    </row>
    <row r="1017" spans="1:4" ht="20.100000000000001" customHeight="1">
      <c r="A1017" s="81" t="s">
        <v>1329</v>
      </c>
      <c r="B1017" s="109">
        <v>681</v>
      </c>
      <c r="C1017" s="109">
        <v>1562</v>
      </c>
      <c r="D1017" s="77"/>
    </row>
    <row r="1018" spans="1:4" ht="20.100000000000001" customHeight="1">
      <c r="A1018" s="81" t="s">
        <v>719</v>
      </c>
      <c r="B1018" s="109">
        <v>500</v>
      </c>
      <c r="C1018" s="109">
        <f>443+200</f>
        <v>643</v>
      </c>
      <c r="D1018" s="77"/>
    </row>
    <row r="1019" spans="1:4" ht="20.100000000000001" customHeight="1">
      <c r="A1019" s="81" t="s">
        <v>1330</v>
      </c>
      <c r="B1019" s="78"/>
      <c r="C1019" s="78"/>
      <c r="D1019" s="77"/>
    </row>
    <row r="1020" spans="1:4" ht="20.100000000000001" customHeight="1">
      <c r="A1020" s="81" t="s">
        <v>720</v>
      </c>
      <c r="B1020" s="78">
        <v>359</v>
      </c>
      <c r="C1020" s="78">
        <v>457</v>
      </c>
      <c r="D1020" s="77"/>
    </row>
    <row r="1021" spans="1:4" ht="20.100000000000001" customHeight="1">
      <c r="A1021" s="81" t="s">
        <v>721</v>
      </c>
      <c r="B1021" s="78"/>
      <c r="C1021" s="78"/>
      <c r="D1021" s="77"/>
    </row>
    <row r="1022" spans="1:4" ht="20.100000000000001" customHeight="1">
      <c r="A1022" s="81" t="s">
        <v>722</v>
      </c>
      <c r="B1022" s="78">
        <v>1464</v>
      </c>
      <c r="C1022" s="78">
        <f>1515-1100-200</f>
        <v>215</v>
      </c>
      <c r="D1022" s="77"/>
    </row>
    <row r="1023" spans="1:4" ht="20.100000000000001" customHeight="1">
      <c r="A1023" s="81" t="s">
        <v>723</v>
      </c>
      <c r="B1023" s="78"/>
      <c r="C1023" s="78"/>
      <c r="D1023" s="77"/>
    </row>
    <row r="1024" spans="1:4" ht="20.100000000000001" customHeight="1">
      <c r="A1024" s="81" t="s">
        <v>724</v>
      </c>
      <c r="B1024" s="78"/>
      <c r="C1024" s="78"/>
      <c r="D1024" s="77"/>
    </row>
    <row r="1025" spans="1:4" ht="20.100000000000001" customHeight="1">
      <c r="A1025" s="81" t="s">
        <v>725</v>
      </c>
      <c r="B1025" s="78"/>
      <c r="C1025" s="78"/>
      <c r="D1025" s="77"/>
    </row>
    <row r="1026" spans="1:4" ht="20.100000000000001" customHeight="1">
      <c r="A1026" s="81" t="s">
        <v>726</v>
      </c>
      <c r="B1026" s="78"/>
      <c r="C1026" s="78"/>
      <c r="D1026" s="77"/>
    </row>
    <row r="1027" spans="1:4" ht="20.100000000000001" customHeight="1">
      <c r="A1027" s="81" t="s">
        <v>727</v>
      </c>
      <c r="B1027" s="78"/>
      <c r="C1027" s="78"/>
      <c r="D1027" s="77"/>
    </row>
    <row r="1028" spans="1:4" ht="20.100000000000001" customHeight="1">
      <c r="A1028" s="81" t="s">
        <v>728</v>
      </c>
      <c r="B1028" s="78"/>
      <c r="C1028" s="78"/>
      <c r="D1028" s="77"/>
    </row>
    <row r="1029" spans="1:4" ht="20.100000000000001" customHeight="1">
      <c r="A1029" s="81" t="s">
        <v>729</v>
      </c>
      <c r="B1029" s="78">
        <v>177</v>
      </c>
      <c r="C1029" s="78">
        <v>218</v>
      </c>
      <c r="D1029" s="77"/>
    </row>
    <row r="1030" spans="1:4" ht="20.100000000000001" customHeight="1">
      <c r="A1030" s="81" t="s">
        <v>730</v>
      </c>
      <c r="B1030" s="78"/>
      <c r="C1030" s="78"/>
      <c r="D1030" s="77"/>
    </row>
    <row r="1031" spans="1:4" ht="20.100000000000001" customHeight="1">
      <c r="A1031" s="81" t="s">
        <v>731</v>
      </c>
      <c r="B1031" s="78"/>
      <c r="C1031" s="78"/>
      <c r="D1031" s="77"/>
    </row>
    <row r="1032" spans="1:4" ht="20.100000000000001" customHeight="1">
      <c r="A1032" s="81" t="s">
        <v>732</v>
      </c>
      <c r="B1032" s="78"/>
      <c r="C1032" s="78"/>
      <c r="D1032" s="77"/>
    </row>
    <row r="1033" spans="1:4" ht="20.100000000000001" customHeight="1">
      <c r="A1033" s="81" t="s">
        <v>733</v>
      </c>
      <c r="B1033" s="78"/>
      <c r="C1033" s="78"/>
      <c r="D1033" s="77"/>
    </row>
    <row r="1034" spans="1:4" ht="20.100000000000001" customHeight="1">
      <c r="A1034" s="81" t="s">
        <v>734</v>
      </c>
      <c r="B1034" s="109">
        <v>300</v>
      </c>
      <c r="C1034" s="109">
        <f>3808-2943-100-100</f>
        <v>665</v>
      </c>
      <c r="D1034" s="77"/>
    </row>
    <row r="1035" spans="1:4" ht="20.100000000000001" customHeight="1">
      <c r="A1035" s="81" t="s">
        <v>735</v>
      </c>
      <c r="B1035" s="78"/>
      <c r="C1035" s="78"/>
      <c r="D1035" s="77"/>
    </row>
    <row r="1036" spans="1:4" ht="20.100000000000001" customHeight="1">
      <c r="A1036" s="81" t="s">
        <v>592</v>
      </c>
      <c r="B1036" s="78"/>
      <c r="C1036" s="78"/>
      <c r="D1036" s="77"/>
    </row>
    <row r="1037" spans="1:4" ht="20.100000000000001" customHeight="1">
      <c r="A1037" s="81" t="s">
        <v>593</v>
      </c>
      <c r="B1037" s="78"/>
      <c r="C1037" s="78"/>
      <c r="D1037" s="77"/>
    </row>
    <row r="1038" spans="1:4" ht="20.100000000000001" customHeight="1">
      <c r="A1038" s="81" t="s">
        <v>594</v>
      </c>
      <c r="B1038" s="78"/>
      <c r="C1038" s="78"/>
      <c r="D1038" s="77"/>
    </row>
    <row r="1039" spans="1:4" ht="20.100000000000001" customHeight="1">
      <c r="A1039" s="81" t="s">
        <v>736</v>
      </c>
      <c r="B1039" s="78"/>
      <c r="C1039" s="78"/>
      <c r="D1039" s="77"/>
    </row>
    <row r="1040" spans="1:4" ht="20.100000000000001" customHeight="1">
      <c r="A1040" s="81" t="s">
        <v>737</v>
      </c>
      <c r="B1040" s="78"/>
      <c r="C1040" s="78"/>
      <c r="D1040" s="77"/>
    </row>
    <row r="1041" spans="1:4" ht="20.100000000000001" customHeight="1">
      <c r="A1041" s="81" t="s">
        <v>738</v>
      </c>
      <c r="B1041" s="78"/>
      <c r="C1041" s="78"/>
      <c r="D1041" s="77"/>
    </row>
    <row r="1042" spans="1:4" ht="20.100000000000001" customHeight="1">
      <c r="A1042" s="81" t="s">
        <v>739</v>
      </c>
      <c r="B1042" s="78"/>
      <c r="C1042" s="78"/>
      <c r="D1042" s="77"/>
    </row>
    <row r="1043" spans="1:4" ht="20.100000000000001" customHeight="1">
      <c r="A1043" s="81" t="s">
        <v>740</v>
      </c>
      <c r="B1043" s="78"/>
      <c r="C1043" s="78"/>
      <c r="D1043" s="77"/>
    </row>
    <row r="1044" spans="1:4" ht="20.100000000000001" customHeight="1">
      <c r="A1044" s="81" t="s">
        <v>741</v>
      </c>
      <c r="B1044" s="78"/>
      <c r="C1044" s="78"/>
      <c r="D1044" s="77"/>
    </row>
    <row r="1045" spans="1:4" ht="20.100000000000001" customHeight="1">
      <c r="A1045" s="81" t="s">
        <v>742</v>
      </c>
      <c r="B1045" s="78"/>
      <c r="C1045" s="78"/>
      <c r="D1045" s="77"/>
    </row>
    <row r="1046" spans="1:4" ht="20.100000000000001" customHeight="1">
      <c r="A1046" s="81" t="s">
        <v>592</v>
      </c>
      <c r="B1046" s="78"/>
      <c r="C1046" s="78"/>
      <c r="D1046" s="77"/>
    </row>
    <row r="1047" spans="1:4" ht="20.100000000000001" customHeight="1">
      <c r="A1047" s="81" t="s">
        <v>593</v>
      </c>
      <c r="B1047" s="78"/>
      <c r="C1047" s="78"/>
      <c r="D1047" s="77"/>
    </row>
    <row r="1048" spans="1:4" ht="20.100000000000001" customHeight="1">
      <c r="A1048" s="81" t="s">
        <v>594</v>
      </c>
      <c r="B1048" s="78"/>
      <c r="C1048" s="78"/>
      <c r="D1048" s="77"/>
    </row>
    <row r="1049" spans="1:4" ht="20.100000000000001" customHeight="1">
      <c r="A1049" s="81" t="s">
        <v>743</v>
      </c>
      <c r="B1049" s="78"/>
      <c r="C1049" s="78"/>
      <c r="D1049" s="77"/>
    </row>
    <row r="1050" spans="1:4" ht="20.100000000000001" customHeight="1">
      <c r="A1050" s="81" t="s">
        <v>744</v>
      </c>
      <c r="B1050" s="78"/>
      <c r="C1050" s="78"/>
      <c r="D1050" s="77"/>
    </row>
    <row r="1051" spans="1:4" ht="20.100000000000001" customHeight="1">
      <c r="A1051" s="81" t="s">
        <v>745</v>
      </c>
      <c r="B1051" s="78"/>
      <c r="C1051" s="78"/>
      <c r="D1051" s="77"/>
    </row>
    <row r="1052" spans="1:4" ht="20.100000000000001" customHeight="1">
      <c r="A1052" s="81" t="s">
        <v>746</v>
      </c>
      <c r="B1052" s="78"/>
      <c r="C1052" s="78"/>
      <c r="D1052" s="77"/>
    </row>
    <row r="1053" spans="1:4" ht="20.100000000000001" customHeight="1">
      <c r="A1053" s="81" t="s">
        <v>747</v>
      </c>
      <c r="B1053" s="78"/>
      <c r="C1053" s="78"/>
      <c r="D1053" s="77"/>
    </row>
    <row r="1054" spans="1:4" ht="20.100000000000001" customHeight="1">
      <c r="A1054" s="81" t="s">
        <v>748</v>
      </c>
      <c r="B1054" s="78"/>
      <c r="C1054" s="78"/>
      <c r="D1054" s="77"/>
    </row>
    <row r="1055" spans="1:4" ht="20.100000000000001" customHeight="1">
      <c r="A1055" s="81" t="s">
        <v>749</v>
      </c>
      <c r="B1055" s="78">
        <f>SUM(B1056:B1059)</f>
        <v>250</v>
      </c>
      <c r="C1055" s="78">
        <f>SUM(C1056:C1059)</f>
        <v>123</v>
      </c>
      <c r="D1055" s="77"/>
    </row>
    <row r="1056" spans="1:4" ht="20.100000000000001" customHeight="1">
      <c r="A1056" s="81" t="s">
        <v>750</v>
      </c>
      <c r="B1056" s="109">
        <v>250</v>
      </c>
      <c r="C1056" s="109">
        <v>123</v>
      </c>
      <c r="D1056" s="77"/>
    </row>
    <row r="1057" spans="1:4" ht="20.100000000000001" customHeight="1">
      <c r="A1057" s="81" t="s">
        <v>751</v>
      </c>
      <c r="B1057" s="78"/>
      <c r="C1057" s="78"/>
      <c r="D1057" s="77"/>
    </row>
    <row r="1058" spans="1:4" ht="20.100000000000001" customHeight="1">
      <c r="A1058" s="81" t="s">
        <v>752</v>
      </c>
      <c r="B1058" s="78"/>
      <c r="C1058" s="78"/>
      <c r="D1058" s="77"/>
    </row>
    <row r="1059" spans="1:4" ht="20.100000000000001" customHeight="1">
      <c r="A1059" s="81" t="s">
        <v>753</v>
      </c>
      <c r="B1059" s="78"/>
      <c r="C1059" s="78"/>
      <c r="D1059" s="77"/>
    </row>
    <row r="1060" spans="1:4" ht="20.100000000000001" customHeight="1">
      <c r="A1060" s="81" t="s">
        <v>754</v>
      </c>
      <c r="B1060" s="78"/>
      <c r="C1060" s="78"/>
      <c r="D1060" s="77"/>
    </row>
    <row r="1061" spans="1:4" ht="20.100000000000001" customHeight="1">
      <c r="A1061" s="81" t="s">
        <v>592</v>
      </c>
      <c r="B1061" s="78"/>
      <c r="C1061" s="78"/>
      <c r="D1061" s="77"/>
    </row>
    <row r="1062" spans="1:4" ht="20.100000000000001" customHeight="1">
      <c r="A1062" s="81" t="s">
        <v>593</v>
      </c>
      <c r="B1062" s="78"/>
      <c r="C1062" s="78"/>
      <c r="D1062" s="77"/>
    </row>
    <row r="1063" spans="1:4" ht="20.100000000000001" customHeight="1">
      <c r="A1063" s="81" t="s">
        <v>594</v>
      </c>
      <c r="B1063" s="78"/>
      <c r="C1063" s="78"/>
      <c r="D1063" s="77"/>
    </row>
    <row r="1064" spans="1:4" ht="20.100000000000001" customHeight="1">
      <c r="A1064" s="81" t="s">
        <v>740</v>
      </c>
      <c r="B1064" s="78"/>
      <c r="C1064" s="78"/>
      <c r="D1064" s="77"/>
    </row>
    <row r="1065" spans="1:4" ht="20.100000000000001" customHeight="1">
      <c r="A1065" s="81" t="s">
        <v>755</v>
      </c>
      <c r="B1065" s="78"/>
      <c r="C1065" s="78"/>
      <c r="D1065" s="77"/>
    </row>
    <row r="1066" spans="1:4" ht="20.100000000000001" customHeight="1">
      <c r="A1066" s="81" t="s">
        <v>756</v>
      </c>
      <c r="B1066" s="78"/>
      <c r="C1066" s="78"/>
      <c r="D1066" s="77"/>
    </row>
    <row r="1067" spans="1:4" ht="20.100000000000001" customHeight="1">
      <c r="A1067" s="81" t="s">
        <v>757</v>
      </c>
      <c r="B1067" s="78"/>
      <c r="C1067" s="78"/>
      <c r="D1067" s="77"/>
    </row>
    <row r="1068" spans="1:4" ht="20.100000000000001" customHeight="1">
      <c r="A1068" s="81" t="s">
        <v>758</v>
      </c>
      <c r="B1068" s="78"/>
      <c r="C1068" s="78"/>
      <c r="D1068" s="77"/>
    </row>
    <row r="1069" spans="1:4" ht="20.100000000000001" customHeight="1">
      <c r="A1069" s="81" t="s">
        <v>759</v>
      </c>
      <c r="B1069" s="78"/>
      <c r="C1069" s="78"/>
      <c r="D1069" s="77"/>
    </row>
    <row r="1070" spans="1:4" ht="20.100000000000001" customHeight="1">
      <c r="A1070" s="81" t="s">
        <v>760</v>
      </c>
      <c r="B1070" s="78"/>
      <c r="C1070" s="78"/>
      <c r="D1070" s="77"/>
    </row>
    <row r="1071" spans="1:4" ht="20.100000000000001" customHeight="1">
      <c r="A1071" s="81" t="s">
        <v>761</v>
      </c>
      <c r="B1071" s="78"/>
      <c r="C1071" s="78"/>
      <c r="D1071" s="77"/>
    </row>
    <row r="1072" spans="1:4" ht="20.100000000000001" customHeight="1">
      <c r="A1072" s="81" t="s">
        <v>762</v>
      </c>
      <c r="B1072" s="78">
        <f>SUM(B1073:B1074)</f>
        <v>189</v>
      </c>
      <c r="C1072" s="78">
        <f>SUM(C1073:C1074)</f>
        <v>0</v>
      </c>
      <c r="D1072" s="77"/>
    </row>
    <row r="1073" spans="1:4" ht="20.100000000000001" customHeight="1">
      <c r="A1073" s="81" t="s">
        <v>763</v>
      </c>
      <c r="B1073" s="78">
        <v>189</v>
      </c>
      <c r="C1073" s="78"/>
      <c r="D1073" s="77"/>
    </row>
    <row r="1074" spans="1:4" ht="20.100000000000001" customHeight="1">
      <c r="A1074" s="81" t="s">
        <v>764</v>
      </c>
      <c r="B1074" s="78"/>
      <c r="C1074" s="78"/>
      <c r="D1074" s="77"/>
    </row>
    <row r="1075" spans="1:4" ht="20.100000000000001" customHeight="1">
      <c r="A1075" s="81" t="s">
        <v>765</v>
      </c>
      <c r="B1075" s="109">
        <f>B1076+B1086+B1102+B1107+B1121+B1130+B1137+B1144</f>
        <v>1183</v>
      </c>
      <c r="C1075" s="109">
        <f>C1076+C1086+C1102+C1107+C1121+C1130+C1137+C1144</f>
        <v>689</v>
      </c>
      <c r="D1075" s="77"/>
    </row>
    <row r="1076" spans="1:4" ht="20.100000000000001" customHeight="1">
      <c r="A1076" s="81" t="s">
        <v>766</v>
      </c>
      <c r="B1076" s="78"/>
      <c r="C1076" s="78"/>
      <c r="D1076" s="77"/>
    </row>
    <row r="1077" spans="1:4" ht="20.100000000000001" customHeight="1">
      <c r="A1077" s="81" t="s">
        <v>592</v>
      </c>
      <c r="B1077" s="78"/>
      <c r="C1077" s="78"/>
      <c r="D1077" s="77"/>
    </row>
    <row r="1078" spans="1:4" ht="20.100000000000001" customHeight="1">
      <c r="A1078" s="81" t="s">
        <v>593</v>
      </c>
      <c r="B1078" s="78"/>
      <c r="C1078" s="78"/>
      <c r="D1078" s="77"/>
    </row>
    <row r="1079" spans="1:4" ht="20.100000000000001" customHeight="1">
      <c r="A1079" s="81" t="s">
        <v>594</v>
      </c>
      <c r="B1079" s="78"/>
      <c r="C1079" s="78"/>
      <c r="D1079" s="77"/>
    </row>
    <row r="1080" spans="1:4" ht="20.100000000000001" customHeight="1">
      <c r="A1080" s="81" t="s">
        <v>767</v>
      </c>
      <c r="B1080" s="78"/>
      <c r="C1080" s="78"/>
      <c r="D1080" s="77"/>
    </row>
    <row r="1081" spans="1:4" ht="20.100000000000001" customHeight="1">
      <c r="A1081" s="81" t="s">
        <v>768</v>
      </c>
      <c r="B1081" s="78"/>
      <c r="C1081" s="78"/>
      <c r="D1081" s="77"/>
    </row>
    <row r="1082" spans="1:4" ht="20.100000000000001" customHeight="1">
      <c r="A1082" s="81" t="s">
        <v>769</v>
      </c>
      <c r="B1082" s="78"/>
      <c r="C1082" s="78"/>
      <c r="D1082" s="77"/>
    </row>
    <row r="1083" spans="1:4" ht="20.100000000000001" customHeight="1">
      <c r="A1083" s="81" t="s">
        <v>770</v>
      </c>
      <c r="B1083" s="78"/>
      <c r="C1083" s="78"/>
      <c r="D1083" s="77"/>
    </row>
    <row r="1084" spans="1:4" ht="20.100000000000001" customHeight="1">
      <c r="A1084" s="81" t="s">
        <v>771</v>
      </c>
      <c r="B1084" s="78"/>
      <c r="C1084" s="78"/>
      <c r="D1084" s="77"/>
    </row>
    <row r="1085" spans="1:4" ht="20.100000000000001" customHeight="1">
      <c r="A1085" s="81" t="s">
        <v>772</v>
      </c>
      <c r="B1085" s="78"/>
      <c r="C1085" s="78"/>
      <c r="D1085" s="77"/>
    </row>
    <row r="1086" spans="1:4" ht="20.100000000000001" customHeight="1">
      <c r="A1086" s="81" t="s">
        <v>773</v>
      </c>
      <c r="B1086" s="78"/>
      <c r="C1086" s="78"/>
      <c r="D1086" s="77"/>
    </row>
    <row r="1087" spans="1:4" ht="20.100000000000001" customHeight="1">
      <c r="A1087" s="81" t="s">
        <v>592</v>
      </c>
      <c r="B1087" s="78"/>
      <c r="C1087" s="78"/>
      <c r="D1087" s="77"/>
    </row>
    <row r="1088" spans="1:4" ht="20.100000000000001" customHeight="1">
      <c r="A1088" s="81" t="s">
        <v>593</v>
      </c>
      <c r="B1088" s="78"/>
      <c r="C1088" s="78"/>
      <c r="D1088" s="77"/>
    </row>
    <row r="1089" spans="1:4" ht="20.100000000000001" customHeight="1">
      <c r="A1089" s="81" t="s">
        <v>594</v>
      </c>
      <c r="B1089" s="78"/>
      <c r="C1089" s="78"/>
      <c r="D1089" s="77"/>
    </row>
    <row r="1090" spans="1:4" ht="20.100000000000001" customHeight="1">
      <c r="A1090" s="81" t="s">
        <v>774</v>
      </c>
      <c r="B1090" s="78"/>
      <c r="C1090" s="78"/>
      <c r="D1090" s="77"/>
    </row>
    <row r="1091" spans="1:4" ht="20.100000000000001" customHeight="1">
      <c r="A1091" s="81" t="s">
        <v>775</v>
      </c>
      <c r="B1091" s="78"/>
      <c r="C1091" s="78"/>
      <c r="D1091" s="77"/>
    </row>
    <row r="1092" spans="1:4" ht="20.100000000000001" customHeight="1">
      <c r="A1092" s="81" t="s">
        <v>776</v>
      </c>
      <c r="B1092" s="78"/>
      <c r="C1092" s="78"/>
      <c r="D1092" s="77"/>
    </row>
    <row r="1093" spans="1:4" ht="20.100000000000001" customHeight="1">
      <c r="A1093" s="81" t="s">
        <v>777</v>
      </c>
      <c r="B1093" s="78"/>
      <c r="C1093" s="78"/>
      <c r="D1093" s="77"/>
    </row>
    <row r="1094" spans="1:4" ht="20.100000000000001" customHeight="1">
      <c r="A1094" s="81" t="s">
        <v>778</v>
      </c>
      <c r="B1094" s="78"/>
      <c r="C1094" s="78"/>
      <c r="D1094" s="77"/>
    </row>
    <row r="1095" spans="1:4" ht="20.100000000000001" customHeight="1">
      <c r="A1095" s="81" t="s">
        <v>779</v>
      </c>
      <c r="B1095" s="78"/>
      <c r="C1095" s="78"/>
      <c r="D1095" s="77"/>
    </row>
    <row r="1096" spans="1:4" ht="20.100000000000001" customHeight="1">
      <c r="A1096" s="81" t="s">
        <v>780</v>
      </c>
      <c r="B1096" s="78"/>
      <c r="C1096" s="78"/>
      <c r="D1096" s="77"/>
    </row>
    <row r="1097" spans="1:4" ht="20.100000000000001" customHeight="1">
      <c r="A1097" s="81" t="s">
        <v>781</v>
      </c>
      <c r="B1097" s="78"/>
      <c r="C1097" s="78"/>
      <c r="D1097" s="77"/>
    </row>
    <row r="1098" spans="1:4" ht="20.100000000000001" customHeight="1">
      <c r="A1098" s="81" t="s">
        <v>782</v>
      </c>
      <c r="B1098" s="78"/>
      <c r="C1098" s="78"/>
      <c r="D1098" s="77"/>
    </row>
    <row r="1099" spans="1:4" ht="20.100000000000001" customHeight="1">
      <c r="A1099" s="81" t="s">
        <v>783</v>
      </c>
      <c r="B1099" s="78"/>
      <c r="C1099" s="78"/>
      <c r="D1099" s="77"/>
    </row>
    <row r="1100" spans="1:4" ht="20.100000000000001" customHeight="1">
      <c r="A1100" s="81" t="s">
        <v>784</v>
      </c>
      <c r="B1100" s="78"/>
      <c r="C1100" s="78"/>
      <c r="D1100" s="77"/>
    </row>
    <row r="1101" spans="1:4" ht="20.100000000000001" customHeight="1">
      <c r="A1101" s="81" t="s">
        <v>785</v>
      </c>
      <c r="B1101" s="78"/>
      <c r="C1101" s="78"/>
      <c r="D1101" s="77"/>
    </row>
    <row r="1102" spans="1:4" ht="20.100000000000001" customHeight="1">
      <c r="A1102" s="81" t="s">
        <v>786</v>
      </c>
      <c r="B1102" s="78"/>
      <c r="C1102" s="78"/>
      <c r="D1102" s="77"/>
    </row>
    <row r="1103" spans="1:4" ht="20.100000000000001" customHeight="1">
      <c r="A1103" s="81" t="s">
        <v>592</v>
      </c>
      <c r="B1103" s="78"/>
      <c r="C1103" s="78"/>
      <c r="D1103" s="77"/>
    </row>
    <row r="1104" spans="1:4" ht="20.100000000000001" customHeight="1">
      <c r="A1104" s="81" t="s">
        <v>593</v>
      </c>
      <c r="B1104" s="78"/>
      <c r="C1104" s="78"/>
      <c r="D1104" s="77"/>
    </row>
    <row r="1105" spans="1:4" ht="20.100000000000001" customHeight="1">
      <c r="A1105" s="81" t="s">
        <v>594</v>
      </c>
      <c r="B1105" s="78"/>
      <c r="C1105" s="78"/>
      <c r="D1105" s="77"/>
    </row>
    <row r="1106" spans="1:4" ht="20.100000000000001" customHeight="1">
      <c r="A1106" s="81" t="s">
        <v>787</v>
      </c>
      <c r="B1106" s="78"/>
      <c r="C1106" s="78"/>
      <c r="D1106" s="77"/>
    </row>
    <row r="1107" spans="1:4" ht="20.100000000000001" customHeight="1">
      <c r="A1107" s="81" t="s">
        <v>788</v>
      </c>
      <c r="B1107" s="78">
        <f>SUM(B1108:B1120)</f>
        <v>675</v>
      </c>
      <c r="C1107" s="78">
        <f>SUM(C1108:C1120)</f>
        <v>334</v>
      </c>
      <c r="D1107" s="77"/>
    </row>
    <row r="1108" spans="1:4" ht="20.100000000000001" customHeight="1">
      <c r="A1108" s="81" t="s">
        <v>592</v>
      </c>
      <c r="B1108" s="78">
        <v>670</v>
      </c>
      <c r="C1108" s="78">
        <v>334</v>
      </c>
      <c r="D1108" s="77"/>
    </row>
    <row r="1109" spans="1:4" ht="20.100000000000001" customHeight="1">
      <c r="A1109" s="81" t="s">
        <v>593</v>
      </c>
      <c r="B1109" s="78">
        <v>5</v>
      </c>
      <c r="C1109" s="78"/>
      <c r="D1109" s="77"/>
    </row>
    <row r="1110" spans="1:4" ht="20.100000000000001" customHeight="1">
      <c r="A1110" s="81" t="s">
        <v>594</v>
      </c>
      <c r="B1110" s="78"/>
      <c r="C1110" s="78"/>
      <c r="D1110" s="77"/>
    </row>
    <row r="1111" spans="1:4" ht="20.100000000000001" customHeight="1">
      <c r="A1111" s="81" t="s">
        <v>789</v>
      </c>
      <c r="B1111" s="78"/>
      <c r="C1111" s="78"/>
      <c r="D1111" s="77"/>
    </row>
    <row r="1112" spans="1:4" ht="20.100000000000001" customHeight="1">
      <c r="A1112" s="81" t="s">
        <v>790</v>
      </c>
      <c r="B1112" s="78"/>
      <c r="C1112" s="78"/>
      <c r="D1112" s="77"/>
    </row>
    <row r="1113" spans="1:4" ht="20.100000000000001" customHeight="1">
      <c r="A1113" s="81" t="s">
        <v>791</v>
      </c>
      <c r="B1113" s="78"/>
      <c r="C1113" s="78"/>
      <c r="D1113" s="77"/>
    </row>
    <row r="1114" spans="1:4" ht="20.100000000000001" customHeight="1">
      <c r="A1114" s="81" t="s">
        <v>792</v>
      </c>
      <c r="B1114" s="78"/>
      <c r="C1114" s="78"/>
      <c r="D1114" s="77"/>
    </row>
    <row r="1115" spans="1:4" ht="20.100000000000001" customHeight="1">
      <c r="A1115" s="81" t="s">
        <v>793</v>
      </c>
      <c r="B1115" s="78"/>
      <c r="C1115" s="78"/>
      <c r="D1115" s="77"/>
    </row>
    <row r="1116" spans="1:4" ht="20.100000000000001" customHeight="1">
      <c r="A1116" s="81" t="s">
        <v>794</v>
      </c>
      <c r="B1116" s="78"/>
      <c r="C1116" s="78"/>
      <c r="D1116" s="77"/>
    </row>
    <row r="1117" spans="1:4" ht="20.100000000000001" customHeight="1">
      <c r="A1117" s="81" t="s">
        <v>795</v>
      </c>
      <c r="B1117" s="78"/>
      <c r="C1117" s="78"/>
      <c r="D1117" s="77"/>
    </row>
    <row r="1118" spans="1:4" ht="20.100000000000001" customHeight="1">
      <c r="A1118" s="81" t="s">
        <v>740</v>
      </c>
      <c r="B1118" s="78"/>
      <c r="C1118" s="78"/>
      <c r="D1118" s="77"/>
    </row>
    <row r="1119" spans="1:4" ht="20.100000000000001" customHeight="1">
      <c r="A1119" s="81" t="s">
        <v>796</v>
      </c>
      <c r="B1119" s="78"/>
      <c r="C1119" s="78"/>
      <c r="D1119" s="77"/>
    </row>
    <row r="1120" spans="1:4" ht="20.100000000000001" customHeight="1">
      <c r="A1120" s="81" t="s">
        <v>797</v>
      </c>
      <c r="B1120" s="78"/>
      <c r="C1120" s="78"/>
      <c r="D1120" s="77"/>
    </row>
    <row r="1121" spans="1:4" ht="20.100000000000001" customHeight="1">
      <c r="A1121" s="81" t="s">
        <v>798</v>
      </c>
      <c r="B1121" s="78">
        <f>SUM(B1122:B1129)</f>
        <v>508</v>
      </c>
      <c r="C1121" s="78">
        <f>SUM(C1122:C1129)</f>
        <v>355</v>
      </c>
      <c r="D1121" s="77"/>
    </row>
    <row r="1122" spans="1:4" ht="20.100000000000001" customHeight="1">
      <c r="A1122" s="81" t="s">
        <v>592</v>
      </c>
      <c r="B1122" s="78">
        <v>443</v>
      </c>
      <c r="C1122" s="78">
        <v>355</v>
      </c>
      <c r="D1122" s="77"/>
    </row>
    <row r="1123" spans="1:4" ht="20.100000000000001" customHeight="1">
      <c r="A1123" s="81" t="s">
        <v>593</v>
      </c>
      <c r="B1123" s="78"/>
      <c r="C1123" s="78"/>
      <c r="D1123" s="77"/>
    </row>
    <row r="1124" spans="1:4" ht="20.100000000000001" customHeight="1">
      <c r="A1124" s="81" t="s">
        <v>594</v>
      </c>
      <c r="B1124" s="78"/>
      <c r="C1124" s="78"/>
      <c r="D1124" s="77"/>
    </row>
    <row r="1125" spans="1:4" ht="20.100000000000001" customHeight="1">
      <c r="A1125" s="81" t="s">
        <v>1331</v>
      </c>
      <c r="B1125" s="78"/>
      <c r="C1125" s="78"/>
      <c r="D1125" s="77"/>
    </row>
    <row r="1126" spans="1:4" ht="20.100000000000001" customHeight="1">
      <c r="A1126" s="81" t="s">
        <v>799</v>
      </c>
      <c r="B1126" s="78">
        <v>65</v>
      </c>
      <c r="C1126" s="78"/>
      <c r="D1126" s="77"/>
    </row>
    <row r="1127" spans="1:4" ht="20.100000000000001" customHeight="1">
      <c r="A1127" s="81" t="s">
        <v>800</v>
      </c>
      <c r="B1127" s="78"/>
      <c r="C1127" s="78"/>
      <c r="D1127" s="77"/>
    </row>
    <row r="1128" spans="1:4" ht="20.100000000000001" customHeight="1">
      <c r="A1128" s="81" t="s">
        <v>801</v>
      </c>
      <c r="B1128" s="78"/>
      <c r="C1128" s="78"/>
      <c r="D1128" s="77"/>
    </row>
    <row r="1129" spans="1:4" ht="20.100000000000001" customHeight="1">
      <c r="A1129" s="81" t="s">
        <v>802</v>
      </c>
      <c r="B1129" s="78"/>
      <c r="C1129" s="78"/>
      <c r="D1129" s="77"/>
    </row>
    <row r="1130" spans="1:4" ht="20.100000000000001" customHeight="1">
      <c r="A1130" s="81" t="s">
        <v>803</v>
      </c>
      <c r="B1130" s="78"/>
      <c r="C1130" s="78"/>
      <c r="D1130" s="77"/>
    </row>
    <row r="1131" spans="1:4" ht="20.100000000000001" customHeight="1">
      <c r="A1131" s="81" t="s">
        <v>592</v>
      </c>
      <c r="B1131" s="78"/>
      <c r="C1131" s="78"/>
      <c r="D1131" s="77"/>
    </row>
    <row r="1132" spans="1:4" ht="20.100000000000001" customHeight="1">
      <c r="A1132" s="81" t="s">
        <v>593</v>
      </c>
      <c r="B1132" s="78"/>
      <c r="C1132" s="78"/>
      <c r="D1132" s="77"/>
    </row>
    <row r="1133" spans="1:4" ht="20.100000000000001" customHeight="1">
      <c r="A1133" s="81" t="s">
        <v>594</v>
      </c>
      <c r="B1133" s="78"/>
      <c r="C1133" s="78"/>
      <c r="D1133" s="77"/>
    </row>
    <row r="1134" spans="1:4" ht="20.100000000000001" customHeight="1">
      <c r="A1134" s="81" t="s">
        <v>804</v>
      </c>
      <c r="B1134" s="78"/>
      <c r="C1134" s="78"/>
      <c r="D1134" s="77"/>
    </row>
    <row r="1135" spans="1:4" ht="20.100000000000001" customHeight="1">
      <c r="A1135" s="81" t="s">
        <v>1332</v>
      </c>
      <c r="B1135" s="78"/>
      <c r="C1135" s="78"/>
      <c r="D1135" s="77"/>
    </row>
    <row r="1136" spans="1:4" ht="20.100000000000001" customHeight="1">
      <c r="A1136" s="81" t="s">
        <v>805</v>
      </c>
      <c r="B1136" s="78"/>
      <c r="C1136" s="78"/>
      <c r="D1136" s="77"/>
    </row>
    <row r="1137" spans="1:4" ht="20.100000000000001" customHeight="1">
      <c r="A1137" s="81" t="s">
        <v>806</v>
      </c>
      <c r="B1137" s="78"/>
      <c r="C1137" s="78"/>
      <c r="D1137" s="77"/>
    </row>
    <row r="1138" spans="1:4" ht="20.100000000000001" customHeight="1">
      <c r="A1138" s="81" t="s">
        <v>592</v>
      </c>
      <c r="B1138" s="78"/>
      <c r="C1138" s="78"/>
      <c r="D1138" s="77"/>
    </row>
    <row r="1139" spans="1:4" ht="20.100000000000001" customHeight="1">
      <c r="A1139" s="81" t="s">
        <v>593</v>
      </c>
      <c r="B1139" s="78"/>
      <c r="C1139" s="78"/>
      <c r="D1139" s="77"/>
    </row>
    <row r="1140" spans="1:4" ht="20.100000000000001" customHeight="1">
      <c r="A1140" s="81" t="s">
        <v>594</v>
      </c>
      <c r="B1140" s="78"/>
      <c r="C1140" s="78"/>
      <c r="D1140" s="77"/>
    </row>
    <row r="1141" spans="1:4" ht="20.100000000000001" customHeight="1">
      <c r="A1141" s="81" t="s">
        <v>807</v>
      </c>
      <c r="B1141" s="78"/>
      <c r="C1141" s="78"/>
      <c r="D1141" s="77"/>
    </row>
    <row r="1142" spans="1:4" ht="20.100000000000001" customHeight="1">
      <c r="A1142" s="81" t="s">
        <v>808</v>
      </c>
      <c r="B1142" s="78"/>
      <c r="C1142" s="78"/>
      <c r="D1142" s="77"/>
    </row>
    <row r="1143" spans="1:4" ht="20.100000000000001" customHeight="1">
      <c r="A1143" s="81" t="s">
        <v>809</v>
      </c>
      <c r="B1143" s="78"/>
      <c r="C1143" s="78"/>
      <c r="D1143" s="77"/>
    </row>
    <row r="1144" spans="1:4" ht="20.100000000000001" customHeight="1">
      <c r="A1144" s="81" t="s">
        <v>810</v>
      </c>
      <c r="B1144" s="78"/>
      <c r="C1144" s="78"/>
      <c r="D1144" s="77"/>
    </row>
    <row r="1145" spans="1:4" ht="20.100000000000001" customHeight="1">
      <c r="A1145" s="81" t="s">
        <v>811</v>
      </c>
      <c r="B1145" s="78"/>
      <c r="C1145" s="78"/>
      <c r="D1145" s="77"/>
    </row>
    <row r="1146" spans="1:4" ht="20.100000000000001" customHeight="1">
      <c r="A1146" s="81" t="s">
        <v>812</v>
      </c>
      <c r="B1146" s="78"/>
      <c r="C1146" s="78"/>
      <c r="D1146" s="77"/>
    </row>
    <row r="1147" spans="1:4" ht="20.100000000000001" customHeight="1">
      <c r="A1147" s="81" t="s">
        <v>813</v>
      </c>
      <c r="B1147" s="78"/>
      <c r="C1147" s="78"/>
      <c r="D1147" s="77"/>
    </row>
    <row r="1148" spans="1:4" ht="20.100000000000001" customHeight="1">
      <c r="A1148" s="81" t="s">
        <v>814</v>
      </c>
      <c r="B1148" s="78"/>
      <c r="C1148" s="78"/>
      <c r="D1148" s="77"/>
    </row>
    <row r="1149" spans="1:4" ht="20.100000000000001" customHeight="1">
      <c r="A1149" s="81" t="s">
        <v>815</v>
      </c>
      <c r="B1149" s="78"/>
      <c r="C1149" s="78"/>
      <c r="D1149" s="77"/>
    </row>
    <row r="1150" spans="1:4" ht="20.100000000000001" customHeight="1">
      <c r="A1150" s="81" t="s">
        <v>816</v>
      </c>
      <c r="B1150" s="78"/>
      <c r="C1150" s="78"/>
      <c r="D1150" s="77"/>
    </row>
    <row r="1151" spans="1:4" ht="20.100000000000001" customHeight="1">
      <c r="A1151" s="81" t="s">
        <v>817</v>
      </c>
      <c r="B1151" s="78">
        <f>B1152+B1162+B1169+B1175</f>
        <v>339</v>
      </c>
      <c r="C1151" s="78">
        <f>C1152+C1162+C1169+C1175</f>
        <v>132</v>
      </c>
      <c r="D1151" s="77"/>
    </row>
    <row r="1152" spans="1:4" ht="20.100000000000001" customHeight="1">
      <c r="A1152" s="81" t="s">
        <v>818</v>
      </c>
      <c r="B1152" s="78">
        <f>SUM(B1153:B1161)</f>
        <v>126</v>
      </c>
      <c r="C1152" s="78">
        <f>SUM(C1153:C1161)</f>
        <v>109</v>
      </c>
      <c r="D1152" s="77"/>
    </row>
    <row r="1153" spans="1:4" ht="20.100000000000001" customHeight="1">
      <c r="A1153" s="81" t="s">
        <v>592</v>
      </c>
      <c r="B1153" s="78">
        <v>126</v>
      </c>
      <c r="C1153" s="78">
        <v>109</v>
      </c>
      <c r="D1153" s="77"/>
    </row>
    <row r="1154" spans="1:4" ht="20.100000000000001" customHeight="1">
      <c r="A1154" s="81" t="s">
        <v>593</v>
      </c>
      <c r="B1154" s="78"/>
      <c r="C1154" s="78"/>
      <c r="D1154" s="77"/>
    </row>
    <row r="1155" spans="1:4" ht="20.100000000000001" customHeight="1">
      <c r="A1155" s="81" t="s">
        <v>594</v>
      </c>
      <c r="B1155" s="78"/>
      <c r="C1155" s="78"/>
      <c r="D1155" s="77"/>
    </row>
    <row r="1156" spans="1:4" ht="20.100000000000001" customHeight="1">
      <c r="A1156" s="81" t="s">
        <v>819</v>
      </c>
      <c r="B1156" s="78"/>
      <c r="C1156" s="78"/>
      <c r="D1156" s="77"/>
    </row>
    <row r="1157" spans="1:4" ht="20.100000000000001" customHeight="1">
      <c r="A1157" s="81" t="s">
        <v>820</v>
      </c>
      <c r="B1157" s="78"/>
      <c r="C1157" s="78"/>
      <c r="D1157" s="77"/>
    </row>
    <row r="1158" spans="1:4" ht="20.100000000000001" customHeight="1">
      <c r="A1158" s="81" t="s">
        <v>821</v>
      </c>
      <c r="B1158" s="78"/>
      <c r="C1158" s="78"/>
      <c r="D1158" s="77"/>
    </row>
    <row r="1159" spans="1:4" ht="20.100000000000001" customHeight="1">
      <c r="A1159" s="81" t="s">
        <v>822</v>
      </c>
      <c r="B1159" s="78"/>
      <c r="C1159" s="78"/>
      <c r="D1159" s="77"/>
    </row>
    <row r="1160" spans="1:4" ht="20.100000000000001" customHeight="1">
      <c r="A1160" s="81" t="s">
        <v>612</v>
      </c>
      <c r="B1160" s="78"/>
      <c r="C1160" s="78"/>
      <c r="D1160" s="77"/>
    </row>
    <row r="1161" spans="1:4" ht="20.100000000000001" customHeight="1">
      <c r="A1161" s="81" t="s">
        <v>823</v>
      </c>
      <c r="B1161" s="78"/>
      <c r="C1161" s="78"/>
      <c r="D1161" s="77"/>
    </row>
    <row r="1162" spans="1:4" ht="20.100000000000001" customHeight="1">
      <c r="A1162" s="81" t="s">
        <v>824</v>
      </c>
      <c r="B1162" s="78">
        <f>SUM(B1163:B1168)</f>
        <v>90</v>
      </c>
      <c r="C1162" s="78">
        <f>SUM(C1163:C1168)</f>
        <v>23</v>
      </c>
      <c r="D1162" s="77"/>
    </row>
    <row r="1163" spans="1:4" ht="20.100000000000001" customHeight="1">
      <c r="A1163" s="81" t="s">
        <v>592</v>
      </c>
      <c r="B1163" s="78"/>
      <c r="C1163" s="78"/>
      <c r="D1163" s="77"/>
    </row>
    <row r="1164" spans="1:4" ht="20.100000000000001" customHeight="1">
      <c r="A1164" s="81" t="s">
        <v>593</v>
      </c>
      <c r="B1164" s="78"/>
      <c r="C1164" s="78"/>
      <c r="D1164" s="77"/>
    </row>
    <row r="1165" spans="1:4" ht="20.100000000000001" customHeight="1">
      <c r="A1165" s="81" t="s">
        <v>594</v>
      </c>
      <c r="B1165" s="78"/>
      <c r="C1165" s="78"/>
      <c r="D1165" s="77"/>
    </row>
    <row r="1166" spans="1:4" ht="20.100000000000001" customHeight="1">
      <c r="A1166" s="81" t="s">
        <v>825</v>
      </c>
      <c r="B1166" s="78">
        <v>90</v>
      </c>
      <c r="C1166" s="78">
        <v>23</v>
      </c>
      <c r="D1166" s="77"/>
    </row>
    <row r="1167" spans="1:4" ht="20.100000000000001" customHeight="1">
      <c r="A1167" s="81" t="s">
        <v>826</v>
      </c>
      <c r="B1167" s="78"/>
      <c r="C1167" s="78"/>
      <c r="D1167" s="77"/>
    </row>
    <row r="1168" spans="1:4" ht="20.100000000000001" customHeight="1">
      <c r="A1168" s="81" t="s">
        <v>827</v>
      </c>
      <c r="B1168" s="78"/>
      <c r="C1168" s="78"/>
      <c r="D1168" s="77"/>
    </row>
    <row r="1169" spans="1:4" ht="20.100000000000001" customHeight="1">
      <c r="A1169" s="81" t="s">
        <v>828</v>
      </c>
      <c r="B1169" s="78"/>
      <c r="C1169" s="78"/>
      <c r="D1169" s="77"/>
    </row>
    <row r="1170" spans="1:4" ht="20.100000000000001" customHeight="1">
      <c r="A1170" s="81" t="s">
        <v>592</v>
      </c>
      <c r="B1170" s="78"/>
      <c r="C1170" s="78"/>
      <c r="D1170" s="77"/>
    </row>
    <row r="1171" spans="1:4" ht="20.100000000000001" customHeight="1">
      <c r="A1171" s="81" t="s">
        <v>593</v>
      </c>
      <c r="B1171" s="78"/>
      <c r="C1171" s="78"/>
      <c r="D1171" s="77"/>
    </row>
    <row r="1172" spans="1:4" ht="20.100000000000001" customHeight="1">
      <c r="A1172" s="81" t="s">
        <v>594</v>
      </c>
      <c r="B1172" s="78"/>
      <c r="C1172" s="78"/>
      <c r="D1172" s="77"/>
    </row>
    <row r="1173" spans="1:4" ht="20.100000000000001" customHeight="1">
      <c r="A1173" s="81" t="s">
        <v>829</v>
      </c>
      <c r="B1173" s="78"/>
      <c r="C1173" s="78"/>
      <c r="D1173" s="77"/>
    </row>
    <row r="1174" spans="1:4" ht="20.100000000000001" customHeight="1">
      <c r="A1174" s="81" t="s">
        <v>830</v>
      </c>
      <c r="B1174" s="78"/>
      <c r="C1174" s="78"/>
      <c r="D1174" s="77"/>
    </row>
    <row r="1175" spans="1:4" ht="20.100000000000001" customHeight="1">
      <c r="A1175" s="81" t="s">
        <v>831</v>
      </c>
      <c r="B1175" s="78">
        <f>SUM(B1176:B1177)</f>
        <v>123</v>
      </c>
      <c r="C1175" s="78">
        <f>SUM(C1176:C1177)</f>
        <v>0</v>
      </c>
      <c r="D1175" s="77"/>
    </row>
    <row r="1176" spans="1:4" ht="20.100000000000001" customHeight="1">
      <c r="A1176" s="81" t="s">
        <v>832</v>
      </c>
      <c r="B1176" s="78"/>
      <c r="C1176" s="78"/>
      <c r="D1176" s="77"/>
    </row>
    <row r="1177" spans="1:4" ht="20.100000000000001" customHeight="1">
      <c r="A1177" s="81" t="s">
        <v>833</v>
      </c>
      <c r="B1177" s="78">
        <v>123</v>
      </c>
      <c r="C1177" s="78"/>
      <c r="D1177" s="77"/>
    </row>
    <row r="1178" spans="1:4" ht="20.100000000000001" customHeight="1">
      <c r="A1178" s="81" t="s">
        <v>834</v>
      </c>
      <c r="B1178" s="78"/>
      <c r="C1178" s="78"/>
      <c r="D1178" s="77"/>
    </row>
    <row r="1179" spans="1:4" ht="20.100000000000001" customHeight="1">
      <c r="A1179" s="81" t="s">
        <v>835</v>
      </c>
      <c r="B1179" s="78"/>
      <c r="C1179" s="78"/>
      <c r="D1179" s="77"/>
    </row>
    <row r="1180" spans="1:4" ht="20.100000000000001" customHeight="1">
      <c r="A1180" s="81" t="s">
        <v>592</v>
      </c>
      <c r="B1180" s="78"/>
      <c r="C1180" s="78"/>
      <c r="D1180" s="77"/>
    </row>
    <row r="1181" spans="1:4" ht="20.100000000000001" customHeight="1">
      <c r="A1181" s="81" t="s">
        <v>593</v>
      </c>
      <c r="B1181" s="78"/>
      <c r="C1181" s="78"/>
      <c r="D1181" s="77"/>
    </row>
    <row r="1182" spans="1:4" ht="20.100000000000001" customHeight="1">
      <c r="A1182" s="81" t="s">
        <v>594</v>
      </c>
      <c r="B1182" s="78"/>
      <c r="C1182" s="78"/>
      <c r="D1182" s="77"/>
    </row>
    <row r="1183" spans="1:4" ht="20.100000000000001" customHeight="1">
      <c r="A1183" s="81" t="s">
        <v>836</v>
      </c>
      <c r="B1183" s="78"/>
      <c r="C1183" s="78"/>
      <c r="D1183" s="77"/>
    </row>
    <row r="1184" spans="1:4" ht="20.100000000000001" customHeight="1">
      <c r="A1184" s="81" t="s">
        <v>612</v>
      </c>
      <c r="B1184" s="78"/>
      <c r="C1184" s="78"/>
      <c r="D1184" s="77"/>
    </row>
    <row r="1185" spans="1:4" ht="20.100000000000001" customHeight="1">
      <c r="A1185" s="81" t="s">
        <v>837</v>
      </c>
      <c r="B1185" s="78"/>
      <c r="C1185" s="78"/>
      <c r="D1185" s="77"/>
    </row>
    <row r="1186" spans="1:4" ht="20.100000000000001" customHeight="1">
      <c r="A1186" s="81" t="s">
        <v>1334</v>
      </c>
      <c r="B1186" s="78"/>
      <c r="C1186" s="78"/>
      <c r="D1186" s="77"/>
    </row>
    <row r="1187" spans="1:4" ht="20.100000000000001" customHeight="1">
      <c r="A1187" s="81" t="s">
        <v>1338</v>
      </c>
      <c r="B1187" s="78"/>
      <c r="C1187" s="78"/>
      <c r="D1187" s="77"/>
    </row>
    <row r="1188" spans="1:4" ht="20.100000000000001" customHeight="1">
      <c r="A1188" s="81" t="s">
        <v>1339</v>
      </c>
      <c r="B1188" s="78"/>
      <c r="C1188" s="78"/>
      <c r="D1188" s="77"/>
    </row>
    <row r="1189" spans="1:4" ht="20.100000000000001" customHeight="1">
      <c r="A1189" s="81" t="s">
        <v>1340</v>
      </c>
      <c r="B1189" s="78"/>
      <c r="C1189" s="78"/>
      <c r="D1189" s="77"/>
    </row>
    <row r="1190" spans="1:4" ht="20.100000000000001" customHeight="1">
      <c r="A1190" s="81" t="s">
        <v>1341</v>
      </c>
      <c r="B1190" s="78"/>
      <c r="C1190" s="78"/>
      <c r="D1190" s="77"/>
    </row>
    <row r="1191" spans="1:4" ht="20.100000000000001" customHeight="1">
      <c r="A1191" s="81" t="s">
        <v>1342</v>
      </c>
      <c r="B1191" s="78"/>
      <c r="C1191" s="78"/>
      <c r="D1191" s="77"/>
    </row>
    <row r="1192" spans="1:4" ht="20.100000000000001" customHeight="1">
      <c r="A1192" s="81" t="s">
        <v>1343</v>
      </c>
      <c r="B1192" s="78"/>
      <c r="C1192" s="78"/>
      <c r="D1192" s="77"/>
    </row>
    <row r="1193" spans="1:4" ht="20.100000000000001" customHeight="1">
      <c r="A1193" s="81" t="s">
        <v>1344</v>
      </c>
      <c r="B1193" s="78"/>
      <c r="C1193" s="78"/>
      <c r="D1193" s="77"/>
    </row>
    <row r="1194" spans="1:4" ht="20.100000000000001" customHeight="1">
      <c r="A1194" s="81" t="s">
        <v>1345</v>
      </c>
      <c r="B1194" s="78"/>
      <c r="C1194" s="78"/>
      <c r="D1194" s="77"/>
    </row>
    <row r="1195" spans="1:4" ht="20.100000000000001" customHeight="1">
      <c r="A1195" s="81" t="s">
        <v>1346</v>
      </c>
      <c r="B1195" s="78"/>
      <c r="C1195" s="78"/>
      <c r="D1195" s="77"/>
    </row>
    <row r="1196" spans="1:4" ht="20.100000000000001" customHeight="1">
      <c r="A1196" s="81" t="s">
        <v>838</v>
      </c>
      <c r="B1196" s="78"/>
      <c r="C1196" s="78"/>
      <c r="D1196" s="77"/>
    </row>
    <row r="1197" spans="1:4" ht="20.100000000000001" customHeight="1">
      <c r="A1197" s="81" t="s">
        <v>1347</v>
      </c>
      <c r="B1197" s="78"/>
      <c r="C1197" s="78"/>
      <c r="D1197" s="77"/>
    </row>
    <row r="1198" spans="1:4" ht="20.100000000000001" customHeight="1">
      <c r="A1198" s="81" t="s">
        <v>839</v>
      </c>
      <c r="B1198" s="78"/>
      <c r="C1198" s="78"/>
      <c r="D1198" s="77"/>
    </row>
    <row r="1199" spans="1:4" ht="20.100000000000001" customHeight="1">
      <c r="A1199" s="81" t="s">
        <v>840</v>
      </c>
      <c r="B1199" s="78"/>
      <c r="C1199" s="78"/>
      <c r="D1199" s="77"/>
    </row>
    <row r="1200" spans="1:4" ht="20.100000000000001" customHeight="1">
      <c r="A1200" s="81" t="s">
        <v>841</v>
      </c>
      <c r="B1200" s="78"/>
      <c r="C1200" s="78"/>
      <c r="D1200" s="77"/>
    </row>
    <row r="1201" spans="1:4" ht="20.100000000000001" customHeight="1">
      <c r="A1201" s="81" t="s">
        <v>842</v>
      </c>
      <c r="B1201" s="78"/>
      <c r="C1201" s="78"/>
      <c r="D1201" s="77"/>
    </row>
    <row r="1202" spans="1:4" ht="20.100000000000001" customHeight="1">
      <c r="A1202" s="81" t="s">
        <v>1335</v>
      </c>
      <c r="B1202" s="78"/>
      <c r="C1202" s="78"/>
      <c r="D1202" s="77"/>
    </row>
    <row r="1203" spans="1:4" ht="20.100000000000001" customHeight="1">
      <c r="A1203" s="81" t="s">
        <v>1336</v>
      </c>
      <c r="B1203" s="78"/>
      <c r="C1203" s="78"/>
      <c r="D1203" s="77"/>
    </row>
    <row r="1204" spans="1:4" ht="20.100000000000001" customHeight="1">
      <c r="A1204" s="81" t="s">
        <v>1337</v>
      </c>
      <c r="B1204" s="78"/>
      <c r="C1204" s="78"/>
      <c r="D1204" s="77"/>
    </row>
    <row r="1205" spans="1:4" ht="20.100000000000001" customHeight="1">
      <c r="A1205" s="81" t="s">
        <v>843</v>
      </c>
      <c r="B1205" s="78"/>
      <c r="C1205" s="78"/>
      <c r="D1205" s="77"/>
    </row>
    <row r="1206" spans="1:4" ht="20.100000000000001" customHeight="1">
      <c r="A1206" s="81" t="s">
        <v>1333</v>
      </c>
      <c r="B1206" s="78"/>
      <c r="C1206" s="78"/>
      <c r="D1206" s="77"/>
    </row>
    <row r="1207" spans="1:4" ht="20.100000000000001" customHeight="1">
      <c r="A1207" s="81" t="s">
        <v>844</v>
      </c>
      <c r="B1207" s="78"/>
      <c r="C1207" s="78"/>
      <c r="D1207" s="77"/>
    </row>
    <row r="1208" spans="1:4" ht="20.100000000000001" customHeight="1">
      <c r="A1208" s="81" t="s">
        <v>845</v>
      </c>
      <c r="B1208" s="78"/>
      <c r="C1208" s="78"/>
      <c r="D1208" s="77"/>
    </row>
    <row r="1209" spans="1:4" ht="20.100000000000001" customHeight="1">
      <c r="A1209" s="81" t="s">
        <v>846</v>
      </c>
      <c r="B1209" s="78"/>
      <c r="C1209" s="78"/>
      <c r="D1209" s="77"/>
    </row>
    <row r="1210" spans="1:4" ht="20.100000000000001" customHeight="1">
      <c r="A1210" s="81" t="s">
        <v>847</v>
      </c>
      <c r="B1210" s="78"/>
      <c r="C1210" s="78"/>
      <c r="D1210" s="77"/>
    </row>
    <row r="1211" spans="1:4" ht="20.100000000000001" customHeight="1">
      <c r="A1211" s="81" t="s">
        <v>848</v>
      </c>
      <c r="B1211" s="78"/>
      <c r="C1211" s="78"/>
      <c r="D1211" s="77"/>
    </row>
    <row r="1212" spans="1:4" ht="20.100000000000001" customHeight="1">
      <c r="A1212" s="81" t="s">
        <v>849</v>
      </c>
      <c r="B1212" s="78"/>
      <c r="C1212" s="78"/>
      <c r="D1212" s="77"/>
    </row>
    <row r="1213" spans="1:4" ht="20.100000000000001" customHeight="1">
      <c r="A1213" s="81" t="s">
        <v>611</v>
      </c>
      <c r="B1213" s="78"/>
      <c r="C1213" s="78"/>
      <c r="D1213" s="77"/>
    </row>
    <row r="1214" spans="1:4" ht="20.100000000000001" customHeight="1">
      <c r="A1214" s="81" t="s">
        <v>850</v>
      </c>
      <c r="B1214" s="78"/>
      <c r="C1214" s="78"/>
      <c r="D1214" s="77"/>
    </row>
    <row r="1215" spans="1:4" ht="20.100000000000001" customHeight="1">
      <c r="A1215" s="81" t="s">
        <v>851</v>
      </c>
      <c r="B1215" s="78"/>
      <c r="C1215" s="78"/>
      <c r="D1215" s="77"/>
    </row>
    <row r="1216" spans="1:4" ht="20.100000000000001" customHeight="1">
      <c r="A1216" s="81" t="s">
        <v>852</v>
      </c>
      <c r="B1216" s="78"/>
      <c r="C1216" s="78"/>
      <c r="D1216" s="77"/>
    </row>
    <row r="1217" spans="1:4" ht="20.100000000000001" customHeight="1">
      <c r="A1217" s="81" t="s">
        <v>853</v>
      </c>
      <c r="B1217" s="78">
        <f>B1218+B1238+B1257+B1266+B1279</f>
        <v>2389</v>
      </c>
      <c r="C1217" s="78">
        <f>C1218+C1238+C1257+C1266+C1279</f>
        <v>3300</v>
      </c>
      <c r="D1217" s="77"/>
    </row>
    <row r="1218" spans="1:4" ht="20.100000000000001" customHeight="1">
      <c r="A1218" s="81" t="s">
        <v>854</v>
      </c>
      <c r="B1218" s="78">
        <f>SUM(B1219:B1237)</f>
        <v>2389</v>
      </c>
      <c r="C1218" s="78">
        <f>SUM(C1219:C1237)</f>
        <v>3300</v>
      </c>
      <c r="D1218" s="77"/>
    </row>
    <row r="1219" spans="1:4" ht="20.100000000000001" customHeight="1">
      <c r="A1219" s="81" t="s">
        <v>592</v>
      </c>
      <c r="B1219" s="78">
        <v>1238</v>
      </c>
      <c r="C1219" s="78">
        <v>1707</v>
      </c>
      <c r="D1219" s="77"/>
    </row>
    <row r="1220" spans="1:4" ht="20.100000000000001" customHeight="1">
      <c r="A1220" s="81" t="s">
        <v>593</v>
      </c>
      <c r="B1220" s="78">
        <v>751</v>
      </c>
      <c r="C1220" s="78">
        <f>283-35</f>
        <v>248</v>
      </c>
      <c r="D1220" s="77"/>
    </row>
    <row r="1221" spans="1:4" ht="20.100000000000001" customHeight="1">
      <c r="A1221" s="81" t="s">
        <v>594</v>
      </c>
      <c r="B1221" s="78"/>
      <c r="C1221" s="78"/>
      <c r="D1221" s="77"/>
    </row>
    <row r="1222" spans="1:4" ht="20.100000000000001" customHeight="1">
      <c r="A1222" s="81" t="s">
        <v>855</v>
      </c>
      <c r="B1222" s="78"/>
      <c r="C1222" s="78"/>
      <c r="D1222" s="77"/>
    </row>
    <row r="1223" spans="1:4" ht="20.100000000000001" customHeight="1">
      <c r="A1223" s="81" t="s">
        <v>856</v>
      </c>
      <c r="B1223" s="78"/>
      <c r="C1223" s="78"/>
      <c r="D1223" s="77"/>
    </row>
    <row r="1224" spans="1:4" ht="20.100000000000001" customHeight="1">
      <c r="A1224" s="81" t="s">
        <v>857</v>
      </c>
      <c r="B1224" s="78"/>
      <c r="C1224" s="78"/>
      <c r="D1224" s="77"/>
    </row>
    <row r="1225" spans="1:4" ht="20.100000000000001" customHeight="1">
      <c r="A1225" s="81" t="s">
        <v>858</v>
      </c>
      <c r="B1225" s="78"/>
      <c r="C1225" s="78"/>
      <c r="D1225" s="77"/>
    </row>
    <row r="1226" spans="1:4" ht="20.100000000000001" customHeight="1">
      <c r="A1226" s="81" t="s">
        <v>859</v>
      </c>
      <c r="B1226" s="78"/>
      <c r="C1226" s="78"/>
      <c r="D1226" s="77"/>
    </row>
    <row r="1227" spans="1:4" ht="20.100000000000001" customHeight="1">
      <c r="A1227" s="81" t="s">
        <v>860</v>
      </c>
      <c r="B1227" s="78"/>
      <c r="C1227" s="78"/>
      <c r="D1227" s="77"/>
    </row>
    <row r="1228" spans="1:4" ht="20.100000000000001" customHeight="1">
      <c r="A1228" s="81" t="s">
        <v>861</v>
      </c>
      <c r="B1228" s="78">
        <v>400</v>
      </c>
      <c r="C1228" s="78">
        <v>1250</v>
      </c>
      <c r="D1228" s="77"/>
    </row>
    <row r="1229" spans="1:4" ht="20.100000000000001" customHeight="1">
      <c r="A1229" s="81" t="s">
        <v>862</v>
      </c>
      <c r="B1229" s="78"/>
      <c r="C1229" s="78"/>
      <c r="D1229" s="77"/>
    </row>
    <row r="1230" spans="1:4" ht="20.100000000000001" customHeight="1">
      <c r="A1230" s="81" t="s">
        <v>863</v>
      </c>
      <c r="B1230" s="78"/>
      <c r="C1230" s="78"/>
      <c r="D1230" s="77"/>
    </row>
    <row r="1231" spans="1:4" ht="20.100000000000001" customHeight="1">
      <c r="A1231" s="81" t="s">
        <v>1348</v>
      </c>
      <c r="B1231" s="78"/>
      <c r="C1231" s="78"/>
      <c r="D1231" s="77"/>
    </row>
    <row r="1232" spans="1:4" ht="20.100000000000001" customHeight="1">
      <c r="A1232" s="81" t="s">
        <v>864</v>
      </c>
      <c r="B1232" s="78"/>
      <c r="C1232" s="78"/>
      <c r="D1232" s="77"/>
    </row>
    <row r="1233" spans="1:4" ht="20.100000000000001" customHeight="1">
      <c r="A1233" s="81" t="s">
        <v>865</v>
      </c>
      <c r="B1233" s="78"/>
      <c r="C1233" s="78"/>
      <c r="D1233" s="77"/>
    </row>
    <row r="1234" spans="1:4" ht="20.100000000000001" customHeight="1">
      <c r="A1234" s="81" t="s">
        <v>866</v>
      </c>
      <c r="B1234" s="78"/>
      <c r="C1234" s="78"/>
      <c r="D1234" s="77"/>
    </row>
    <row r="1235" spans="1:4" ht="20.100000000000001" customHeight="1">
      <c r="A1235" s="81" t="s">
        <v>867</v>
      </c>
      <c r="B1235" s="78"/>
      <c r="C1235" s="78"/>
      <c r="D1235" s="77"/>
    </row>
    <row r="1236" spans="1:4" ht="20.100000000000001" customHeight="1">
      <c r="A1236" s="81" t="s">
        <v>612</v>
      </c>
      <c r="B1236" s="78"/>
      <c r="C1236" s="78"/>
      <c r="D1236" s="77"/>
    </row>
    <row r="1237" spans="1:4" ht="20.100000000000001" customHeight="1">
      <c r="A1237" s="81" t="s">
        <v>868</v>
      </c>
      <c r="B1237" s="78"/>
      <c r="C1237" s="78">
        <v>95</v>
      </c>
      <c r="D1237" s="77"/>
    </row>
    <row r="1238" spans="1:4" ht="20.100000000000001" customHeight="1">
      <c r="A1238" s="81" t="s">
        <v>869</v>
      </c>
      <c r="B1238" s="78"/>
      <c r="C1238" s="78"/>
      <c r="D1238" s="77"/>
    </row>
    <row r="1239" spans="1:4" ht="20.100000000000001" customHeight="1">
      <c r="A1239" s="81" t="s">
        <v>592</v>
      </c>
      <c r="B1239" s="78"/>
      <c r="C1239" s="78"/>
      <c r="D1239" s="77"/>
    </row>
    <row r="1240" spans="1:4" ht="20.100000000000001" customHeight="1">
      <c r="A1240" s="81" t="s">
        <v>593</v>
      </c>
      <c r="B1240" s="78"/>
      <c r="C1240" s="78"/>
      <c r="D1240" s="77"/>
    </row>
    <row r="1241" spans="1:4" ht="20.100000000000001" customHeight="1">
      <c r="A1241" s="81" t="s">
        <v>594</v>
      </c>
      <c r="B1241" s="78"/>
      <c r="C1241" s="78"/>
      <c r="D1241" s="77"/>
    </row>
    <row r="1242" spans="1:4" ht="20.100000000000001" customHeight="1">
      <c r="A1242" s="81" t="s">
        <v>870</v>
      </c>
      <c r="B1242" s="78"/>
      <c r="C1242" s="78"/>
      <c r="D1242" s="77"/>
    </row>
    <row r="1243" spans="1:4" ht="20.100000000000001" customHeight="1">
      <c r="A1243" s="81" t="s">
        <v>871</v>
      </c>
      <c r="B1243" s="78"/>
      <c r="C1243" s="78"/>
      <c r="D1243" s="77"/>
    </row>
    <row r="1244" spans="1:4" ht="20.100000000000001" customHeight="1">
      <c r="A1244" s="81" t="s">
        <v>872</v>
      </c>
      <c r="B1244" s="78"/>
      <c r="C1244" s="78"/>
      <c r="D1244" s="77"/>
    </row>
    <row r="1245" spans="1:4" ht="20.100000000000001" customHeight="1">
      <c r="A1245" s="81" t="s">
        <v>873</v>
      </c>
      <c r="B1245" s="78"/>
      <c r="C1245" s="78"/>
      <c r="D1245" s="77"/>
    </row>
    <row r="1246" spans="1:4" ht="20.100000000000001" customHeight="1">
      <c r="A1246" s="81" t="s">
        <v>874</v>
      </c>
      <c r="B1246" s="78"/>
      <c r="C1246" s="78"/>
      <c r="D1246" s="77"/>
    </row>
    <row r="1247" spans="1:4" ht="20.100000000000001" customHeight="1">
      <c r="A1247" s="81" t="s">
        <v>875</v>
      </c>
      <c r="B1247" s="78"/>
      <c r="C1247" s="78"/>
      <c r="D1247" s="77"/>
    </row>
    <row r="1248" spans="1:4" ht="20.100000000000001" customHeight="1">
      <c r="A1248" s="81" t="s">
        <v>876</v>
      </c>
      <c r="B1248" s="78"/>
      <c r="C1248" s="78"/>
      <c r="D1248" s="77"/>
    </row>
    <row r="1249" spans="1:4" ht="20.100000000000001" customHeight="1">
      <c r="A1249" s="81" t="s">
        <v>877</v>
      </c>
      <c r="B1249" s="78"/>
      <c r="C1249" s="78"/>
      <c r="D1249" s="77"/>
    </row>
    <row r="1250" spans="1:4" ht="20.100000000000001" customHeight="1">
      <c r="A1250" s="81" t="s">
        <v>878</v>
      </c>
      <c r="B1250" s="78"/>
      <c r="C1250" s="78"/>
      <c r="D1250" s="77"/>
    </row>
    <row r="1251" spans="1:4" ht="20.100000000000001" customHeight="1">
      <c r="A1251" s="81" t="s">
        <v>879</v>
      </c>
      <c r="B1251" s="78"/>
      <c r="C1251" s="78"/>
      <c r="D1251" s="77"/>
    </row>
    <row r="1252" spans="1:4" ht="20.100000000000001" customHeight="1">
      <c r="A1252" s="81" t="s">
        <v>880</v>
      </c>
      <c r="B1252" s="78"/>
      <c r="C1252" s="78"/>
      <c r="D1252" s="77"/>
    </row>
    <row r="1253" spans="1:4" ht="20.100000000000001" customHeight="1">
      <c r="A1253" s="81" t="s">
        <v>881</v>
      </c>
      <c r="B1253" s="78"/>
      <c r="C1253" s="78"/>
      <c r="D1253" s="77"/>
    </row>
    <row r="1254" spans="1:4" ht="20.100000000000001" customHeight="1">
      <c r="A1254" s="81" t="s">
        <v>882</v>
      </c>
      <c r="B1254" s="78"/>
      <c r="C1254" s="78"/>
      <c r="D1254" s="77"/>
    </row>
    <row r="1255" spans="1:4" ht="20.100000000000001" customHeight="1">
      <c r="A1255" s="81" t="s">
        <v>612</v>
      </c>
      <c r="B1255" s="78"/>
      <c r="C1255" s="78"/>
      <c r="D1255" s="77"/>
    </row>
    <row r="1256" spans="1:4" ht="20.100000000000001" customHeight="1">
      <c r="A1256" s="81" t="s">
        <v>883</v>
      </c>
      <c r="B1256" s="78"/>
      <c r="C1256" s="78"/>
      <c r="D1256" s="77"/>
    </row>
    <row r="1257" spans="1:4" ht="20.100000000000001" customHeight="1">
      <c r="A1257" s="81" t="s">
        <v>884</v>
      </c>
      <c r="B1257" s="78"/>
      <c r="C1257" s="78"/>
      <c r="D1257" s="77"/>
    </row>
    <row r="1258" spans="1:4" ht="20.100000000000001" customHeight="1">
      <c r="A1258" s="81" t="s">
        <v>592</v>
      </c>
      <c r="B1258" s="78"/>
      <c r="C1258" s="78"/>
      <c r="D1258" s="77"/>
    </row>
    <row r="1259" spans="1:4" ht="20.100000000000001" customHeight="1">
      <c r="A1259" s="81" t="s">
        <v>593</v>
      </c>
      <c r="B1259" s="78"/>
      <c r="C1259" s="78"/>
      <c r="D1259" s="77"/>
    </row>
    <row r="1260" spans="1:4" ht="20.100000000000001" customHeight="1">
      <c r="A1260" s="81" t="s">
        <v>594</v>
      </c>
      <c r="B1260" s="78"/>
      <c r="C1260" s="78"/>
      <c r="D1260" s="77"/>
    </row>
    <row r="1261" spans="1:4" ht="20.100000000000001" customHeight="1">
      <c r="A1261" s="81" t="s">
        <v>885</v>
      </c>
      <c r="B1261" s="78"/>
      <c r="C1261" s="78"/>
      <c r="D1261" s="77"/>
    </row>
    <row r="1262" spans="1:4" ht="20.100000000000001" customHeight="1">
      <c r="A1262" s="81" t="s">
        <v>886</v>
      </c>
      <c r="B1262" s="78"/>
      <c r="C1262" s="78"/>
      <c r="D1262" s="77"/>
    </row>
    <row r="1263" spans="1:4" ht="20.100000000000001" customHeight="1">
      <c r="A1263" s="81" t="s">
        <v>887</v>
      </c>
      <c r="B1263" s="78"/>
      <c r="C1263" s="78"/>
      <c r="D1263" s="77"/>
    </row>
    <row r="1264" spans="1:4" ht="20.100000000000001" customHeight="1">
      <c r="A1264" s="81" t="s">
        <v>612</v>
      </c>
      <c r="B1264" s="78"/>
      <c r="C1264" s="78"/>
      <c r="D1264" s="77"/>
    </row>
    <row r="1265" spans="1:4" ht="20.100000000000001" customHeight="1">
      <c r="A1265" s="81" t="s">
        <v>888</v>
      </c>
      <c r="B1265" s="78"/>
      <c r="C1265" s="78"/>
      <c r="D1265" s="77"/>
    </row>
    <row r="1266" spans="1:4" ht="20.100000000000001" customHeight="1">
      <c r="A1266" s="81" t="s">
        <v>889</v>
      </c>
      <c r="B1266" s="78"/>
      <c r="C1266" s="78"/>
      <c r="D1266" s="77"/>
    </row>
    <row r="1267" spans="1:4" ht="20.100000000000001" customHeight="1">
      <c r="A1267" s="81" t="s">
        <v>592</v>
      </c>
      <c r="B1267" s="78"/>
      <c r="C1267" s="78"/>
      <c r="D1267" s="77"/>
    </row>
    <row r="1268" spans="1:4" ht="20.100000000000001" customHeight="1">
      <c r="A1268" s="81" t="s">
        <v>593</v>
      </c>
      <c r="B1268" s="78"/>
      <c r="C1268" s="78"/>
      <c r="D1268" s="77"/>
    </row>
    <row r="1269" spans="1:4" ht="20.100000000000001" customHeight="1">
      <c r="A1269" s="81" t="s">
        <v>594</v>
      </c>
      <c r="B1269" s="78"/>
      <c r="C1269" s="78"/>
      <c r="D1269" s="77"/>
    </row>
    <row r="1270" spans="1:4" ht="20.100000000000001" customHeight="1">
      <c r="A1270" s="81" t="s">
        <v>890</v>
      </c>
      <c r="B1270" s="78"/>
      <c r="C1270" s="78"/>
      <c r="D1270" s="77"/>
    </row>
    <row r="1271" spans="1:4" ht="20.100000000000001" customHeight="1">
      <c r="A1271" s="81" t="s">
        <v>891</v>
      </c>
      <c r="B1271" s="78"/>
      <c r="C1271" s="78"/>
      <c r="D1271" s="77"/>
    </row>
    <row r="1272" spans="1:4" ht="20.100000000000001" customHeight="1">
      <c r="A1272" s="81" t="s">
        <v>892</v>
      </c>
      <c r="B1272" s="78"/>
      <c r="C1272" s="78"/>
      <c r="D1272" s="77"/>
    </row>
    <row r="1273" spans="1:4" ht="20.100000000000001" customHeight="1">
      <c r="A1273" s="81" t="s">
        <v>893</v>
      </c>
      <c r="B1273" s="78"/>
      <c r="C1273" s="78"/>
      <c r="D1273" s="77"/>
    </row>
    <row r="1274" spans="1:4" ht="20.100000000000001" customHeight="1">
      <c r="A1274" s="81" t="s">
        <v>894</v>
      </c>
      <c r="B1274" s="78"/>
      <c r="C1274" s="78"/>
      <c r="D1274" s="77"/>
    </row>
    <row r="1275" spans="1:4" ht="20.100000000000001" customHeight="1">
      <c r="A1275" s="81" t="s">
        <v>895</v>
      </c>
      <c r="B1275" s="78"/>
      <c r="C1275" s="78"/>
      <c r="D1275" s="77"/>
    </row>
    <row r="1276" spans="1:4" ht="20.100000000000001" customHeight="1">
      <c r="A1276" s="81" t="s">
        <v>896</v>
      </c>
      <c r="B1276" s="78"/>
      <c r="C1276" s="78"/>
      <c r="D1276" s="77"/>
    </row>
    <row r="1277" spans="1:4" ht="20.100000000000001" customHeight="1">
      <c r="A1277" s="81" t="s">
        <v>897</v>
      </c>
      <c r="B1277" s="78"/>
      <c r="C1277" s="78"/>
      <c r="D1277" s="77"/>
    </row>
    <row r="1278" spans="1:4" ht="20.100000000000001" customHeight="1">
      <c r="A1278" s="81" t="s">
        <v>898</v>
      </c>
      <c r="B1278" s="78"/>
      <c r="C1278" s="78"/>
      <c r="D1278" s="77"/>
    </row>
    <row r="1279" spans="1:4" ht="20.100000000000001" customHeight="1">
      <c r="A1279" s="81" t="s">
        <v>899</v>
      </c>
      <c r="B1279" s="78"/>
      <c r="C1279" s="78"/>
      <c r="D1279" s="77"/>
    </row>
    <row r="1280" spans="1:4" ht="20.100000000000001" customHeight="1">
      <c r="A1280" s="81" t="s">
        <v>592</v>
      </c>
      <c r="B1280" s="78"/>
      <c r="C1280" s="78"/>
      <c r="D1280" s="77"/>
    </row>
    <row r="1281" spans="1:4" ht="20.100000000000001" customHeight="1">
      <c r="A1281" s="81" t="s">
        <v>593</v>
      </c>
      <c r="B1281" s="78"/>
      <c r="C1281" s="78"/>
      <c r="D1281" s="77"/>
    </row>
    <row r="1282" spans="1:4" ht="20.100000000000001" customHeight="1">
      <c r="A1282" s="81" t="s">
        <v>594</v>
      </c>
      <c r="B1282" s="78"/>
      <c r="C1282" s="78"/>
      <c r="D1282" s="77"/>
    </row>
    <row r="1283" spans="1:4" ht="20.100000000000001" customHeight="1">
      <c r="A1283" s="81" t="s">
        <v>900</v>
      </c>
      <c r="B1283" s="78"/>
      <c r="C1283" s="78"/>
      <c r="D1283" s="77"/>
    </row>
    <row r="1284" spans="1:4" ht="20.100000000000001" customHeight="1">
      <c r="A1284" s="81" t="s">
        <v>901</v>
      </c>
      <c r="B1284" s="78"/>
      <c r="C1284" s="78"/>
      <c r="D1284" s="77"/>
    </row>
    <row r="1285" spans="1:4" ht="20.100000000000001" customHeight="1">
      <c r="A1285" s="81" t="s">
        <v>902</v>
      </c>
      <c r="B1285" s="78"/>
      <c r="C1285" s="78"/>
      <c r="D1285" s="77"/>
    </row>
    <row r="1286" spans="1:4" ht="20.100000000000001" customHeight="1">
      <c r="A1286" s="81" t="s">
        <v>903</v>
      </c>
      <c r="B1286" s="78"/>
      <c r="C1286" s="78"/>
      <c r="D1286" s="77"/>
    </row>
    <row r="1287" spans="1:4" ht="20.100000000000001" customHeight="1">
      <c r="A1287" s="81" t="s">
        <v>904</v>
      </c>
      <c r="B1287" s="78"/>
      <c r="C1287" s="78"/>
      <c r="D1287" s="77"/>
    </row>
    <row r="1288" spans="1:4" ht="20.100000000000001" customHeight="1">
      <c r="A1288" s="81" t="s">
        <v>905</v>
      </c>
      <c r="B1288" s="78"/>
      <c r="C1288" s="78"/>
      <c r="D1288" s="77"/>
    </row>
    <row r="1289" spans="1:4" ht="20.100000000000001" customHeight="1">
      <c r="A1289" s="81" t="s">
        <v>906</v>
      </c>
      <c r="B1289" s="78"/>
      <c r="C1289" s="78"/>
      <c r="D1289" s="77"/>
    </row>
    <row r="1290" spans="1:4" ht="20.100000000000001" customHeight="1">
      <c r="A1290" s="81" t="s">
        <v>907</v>
      </c>
      <c r="B1290" s="78"/>
      <c r="C1290" s="78"/>
      <c r="D1290" s="77"/>
    </row>
    <row r="1291" spans="1:4" ht="20.100000000000001" customHeight="1">
      <c r="A1291" s="81" t="s">
        <v>908</v>
      </c>
      <c r="B1291" s="78"/>
      <c r="C1291" s="78"/>
      <c r="D1291" s="77"/>
    </row>
    <row r="1292" spans="1:4" ht="20.100000000000001" customHeight="1">
      <c r="A1292" s="81" t="s">
        <v>909</v>
      </c>
      <c r="B1292" s="78"/>
      <c r="C1292" s="78"/>
      <c r="D1292" s="77"/>
    </row>
    <row r="1293" spans="1:4" ht="20.100000000000001" customHeight="1">
      <c r="A1293" s="81" t="s">
        <v>910</v>
      </c>
      <c r="B1293" s="78"/>
      <c r="C1293" s="78"/>
      <c r="D1293" s="77"/>
    </row>
    <row r="1294" spans="1:4" ht="20.100000000000001" customHeight="1">
      <c r="A1294" s="81" t="s">
        <v>911</v>
      </c>
      <c r="B1294" s="78"/>
      <c r="C1294" s="78"/>
      <c r="D1294" s="77"/>
    </row>
    <row r="1295" spans="1:4" ht="20.100000000000001" customHeight="1">
      <c r="A1295" s="81" t="s">
        <v>1349</v>
      </c>
      <c r="B1295" s="78"/>
      <c r="C1295" s="78"/>
      <c r="D1295" s="77"/>
    </row>
    <row r="1296" spans="1:4" ht="20.100000000000001" customHeight="1">
      <c r="A1296" s="81" t="s">
        <v>912</v>
      </c>
      <c r="B1296" s="78">
        <f>B1297+B1306+B1310</f>
        <v>4030</v>
      </c>
      <c r="C1296" s="78">
        <f>C1297+C1306+C1310</f>
        <v>6770</v>
      </c>
      <c r="D1296" s="77"/>
    </row>
    <row r="1297" spans="1:4" ht="20.100000000000001" customHeight="1">
      <c r="A1297" s="81" t="s">
        <v>913</v>
      </c>
      <c r="B1297" s="78">
        <f>SUM(B1298:B1305)</f>
        <v>2000</v>
      </c>
      <c r="C1297" s="78">
        <f>SUM(C1298:C1305)</f>
        <v>3529</v>
      </c>
      <c r="D1297" s="77"/>
    </row>
    <row r="1298" spans="1:4" ht="20.100000000000001" customHeight="1">
      <c r="A1298" s="81" t="s">
        <v>914</v>
      </c>
      <c r="B1298" s="78"/>
      <c r="C1298" s="78"/>
      <c r="D1298" s="77"/>
    </row>
    <row r="1299" spans="1:4" ht="20.100000000000001" customHeight="1">
      <c r="A1299" s="81" t="s">
        <v>915</v>
      </c>
      <c r="B1299" s="78"/>
      <c r="C1299" s="78"/>
      <c r="D1299" s="77"/>
    </row>
    <row r="1300" spans="1:4" ht="20.100000000000001" customHeight="1">
      <c r="A1300" s="81" t="s">
        <v>916</v>
      </c>
      <c r="B1300" s="78">
        <v>1000</v>
      </c>
      <c r="C1300" s="78">
        <v>1892</v>
      </c>
      <c r="D1300" s="77"/>
    </row>
    <row r="1301" spans="1:4" ht="20.100000000000001" customHeight="1">
      <c r="A1301" s="81" t="s">
        <v>917</v>
      </c>
      <c r="B1301" s="78"/>
      <c r="C1301" s="78"/>
      <c r="D1301" s="77"/>
    </row>
    <row r="1302" spans="1:4" ht="20.100000000000001" customHeight="1">
      <c r="A1302" s="81" t="s">
        <v>918</v>
      </c>
      <c r="B1302" s="78">
        <v>1000</v>
      </c>
      <c r="C1302" s="78">
        <v>1562</v>
      </c>
      <c r="D1302" s="77"/>
    </row>
    <row r="1303" spans="1:4" ht="20.100000000000001" customHeight="1">
      <c r="A1303" s="81" t="s">
        <v>919</v>
      </c>
      <c r="B1303" s="78"/>
      <c r="C1303" s="78">
        <v>75</v>
      </c>
      <c r="D1303" s="77"/>
    </row>
    <row r="1304" spans="1:4" ht="20.100000000000001" customHeight="1">
      <c r="A1304" s="81" t="s">
        <v>920</v>
      </c>
      <c r="B1304" s="78"/>
      <c r="C1304" s="78"/>
      <c r="D1304" s="77"/>
    </row>
    <row r="1305" spans="1:4" ht="20.100000000000001" customHeight="1">
      <c r="A1305" s="81" t="s">
        <v>921</v>
      </c>
      <c r="B1305" s="78"/>
      <c r="C1305" s="78"/>
      <c r="D1305" s="77"/>
    </row>
    <row r="1306" spans="1:4" ht="20.100000000000001" customHeight="1">
      <c r="A1306" s="81" t="s">
        <v>922</v>
      </c>
      <c r="B1306" s="78">
        <f>SUM(B1307:B1309)</f>
        <v>2030</v>
      </c>
      <c r="C1306" s="78">
        <f>SUM(C1307:C1309)</f>
        <v>3241</v>
      </c>
      <c r="D1306" s="77"/>
    </row>
    <row r="1307" spans="1:4" ht="20.100000000000001" customHeight="1">
      <c r="A1307" s="81" t="s">
        <v>923</v>
      </c>
      <c r="B1307" s="78">
        <v>1800</v>
      </c>
      <c r="C1307" s="78">
        <f>2880+231</f>
        <v>3111</v>
      </c>
      <c r="D1307" s="77"/>
    </row>
    <row r="1308" spans="1:4" ht="20.100000000000001" customHeight="1">
      <c r="A1308" s="81" t="s">
        <v>924</v>
      </c>
      <c r="B1308" s="78"/>
      <c r="C1308" s="78"/>
      <c r="D1308" s="77"/>
    </row>
    <row r="1309" spans="1:4" ht="20.100000000000001" customHeight="1">
      <c r="A1309" s="81" t="s">
        <v>925</v>
      </c>
      <c r="B1309" s="78">
        <v>230</v>
      </c>
      <c r="C1309" s="78">
        <v>130</v>
      </c>
      <c r="D1309" s="77"/>
    </row>
    <row r="1310" spans="1:4" ht="20.100000000000001" customHeight="1">
      <c r="A1310" s="81" t="s">
        <v>926</v>
      </c>
      <c r="B1310" s="78"/>
      <c r="C1310" s="78"/>
      <c r="D1310" s="77"/>
    </row>
    <row r="1311" spans="1:4" ht="20.100000000000001" customHeight="1">
      <c r="A1311" s="81" t="s">
        <v>927</v>
      </c>
      <c r="B1311" s="78"/>
      <c r="C1311" s="78"/>
      <c r="D1311" s="77"/>
    </row>
    <row r="1312" spans="1:4" ht="20.100000000000001" customHeight="1">
      <c r="A1312" s="81" t="s">
        <v>928</v>
      </c>
      <c r="B1312" s="78"/>
      <c r="C1312" s="78"/>
      <c r="D1312" s="77"/>
    </row>
    <row r="1313" spans="1:4" ht="20.100000000000001" customHeight="1">
      <c r="A1313" s="81" t="s">
        <v>929</v>
      </c>
      <c r="B1313" s="78"/>
      <c r="C1313" s="78"/>
      <c r="D1313" s="77"/>
    </row>
    <row r="1314" spans="1:4" ht="20.100000000000001" customHeight="1">
      <c r="A1314" s="81" t="s">
        <v>930</v>
      </c>
      <c r="B1314" s="78"/>
      <c r="C1314" s="78">
        <f>C1315+C1330+C1344+C1349+C1355</f>
        <v>123</v>
      </c>
      <c r="D1314" s="77"/>
    </row>
    <row r="1315" spans="1:4" ht="20.100000000000001" customHeight="1">
      <c r="A1315" s="81" t="s">
        <v>931</v>
      </c>
      <c r="B1315" s="78"/>
      <c r="C1315" s="78">
        <f>SUM(C1316:C1329)</f>
        <v>123</v>
      </c>
      <c r="D1315" s="77"/>
    </row>
    <row r="1316" spans="1:4" ht="20.100000000000001" customHeight="1">
      <c r="A1316" s="81" t="s">
        <v>592</v>
      </c>
      <c r="B1316" s="100"/>
      <c r="C1316" s="100"/>
      <c r="D1316" s="77"/>
    </row>
    <row r="1317" spans="1:4" ht="20.100000000000001" customHeight="1">
      <c r="A1317" s="81" t="s">
        <v>593</v>
      </c>
      <c r="B1317" s="78"/>
      <c r="C1317" s="78"/>
      <c r="D1317" s="77"/>
    </row>
    <row r="1318" spans="1:4" ht="20.100000000000001" customHeight="1">
      <c r="A1318" s="81" t="s">
        <v>594</v>
      </c>
      <c r="B1318" s="78"/>
      <c r="C1318" s="78"/>
      <c r="D1318" s="77"/>
    </row>
    <row r="1319" spans="1:4" ht="20.100000000000001" customHeight="1">
      <c r="A1319" s="81" t="s">
        <v>932</v>
      </c>
      <c r="B1319" s="78"/>
      <c r="C1319" s="78"/>
      <c r="D1319" s="77"/>
    </row>
    <row r="1320" spans="1:4" ht="20.100000000000001" customHeight="1">
      <c r="A1320" s="81" t="s">
        <v>933</v>
      </c>
      <c r="B1320" s="78"/>
      <c r="C1320" s="78"/>
      <c r="D1320" s="77"/>
    </row>
    <row r="1321" spans="1:4" ht="20.100000000000001" customHeight="1">
      <c r="A1321" s="81" t="s">
        <v>934</v>
      </c>
      <c r="B1321" s="78"/>
      <c r="C1321" s="78"/>
      <c r="D1321" s="77"/>
    </row>
    <row r="1322" spans="1:4" ht="20.100000000000001" customHeight="1">
      <c r="A1322" s="81" t="s">
        <v>935</v>
      </c>
      <c r="B1322" s="78"/>
      <c r="C1322" s="78"/>
      <c r="D1322" s="77"/>
    </row>
    <row r="1323" spans="1:4" ht="20.100000000000001" customHeight="1">
      <c r="A1323" s="81" t="s">
        <v>936</v>
      </c>
      <c r="B1323" s="78"/>
      <c r="C1323" s="78"/>
      <c r="D1323" s="77"/>
    </row>
    <row r="1324" spans="1:4" ht="20.100000000000001" customHeight="1">
      <c r="A1324" s="81" t="s">
        <v>937</v>
      </c>
      <c r="B1324" s="78"/>
      <c r="C1324" s="78"/>
      <c r="D1324" s="77"/>
    </row>
    <row r="1325" spans="1:4" ht="20.100000000000001" customHeight="1">
      <c r="A1325" s="81" t="s">
        <v>938</v>
      </c>
      <c r="B1325" s="78"/>
      <c r="C1325" s="78"/>
      <c r="D1325" s="77"/>
    </row>
    <row r="1326" spans="1:4" ht="20.100000000000001" customHeight="1">
      <c r="A1326" s="81" t="s">
        <v>939</v>
      </c>
      <c r="B1326" s="78"/>
      <c r="C1326" s="78">
        <v>104</v>
      </c>
      <c r="D1326" s="77"/>
    </row>
    <row r="1327" spans="1:4" ht="20.100000000000001" customHeight="1">
      <c r="A1327" s="81" t="s">
        <v>940</v>
      </c>
      <c r="B1327" s="78"/>
      <c r="C1327" s="78"/>
      <c r="D1327" s="77"/>
    </row>
    <row r="1328" spans="1:4" ht="20.100000000000001" customHeight="1">
      <c r="A1328" s="81" t="s">
        <v>612</v>
      </c>
      <c r="B1328" s="78"/>
      <c r="C1328" s="78"/>
      <c r="D1328" s="77"/>
    </row>
    <row r="1329" spans="1:4" ht="20.100000000000001" customHeight="1">
      <c r="A1329" s="81" t="s">
        <v>941</v>
      </c>
      <c r="B1329" s="78"/>
      <c r="C1329" s="78">
        <v>19</v>
      </c>
      <c r="D1329" s="77"/>
    </row>
    <row r="1330" spans="1:4" ht="20.100000000000001" customHeight="1">
      <c r="A1330" s="81" t="s">
        <v>942</v>
      </c>
      <c r="B1330" s="78"/>
      <c r="C1330" s="78"/>
      <c r="D1330" s="77"/>
    </row>
    <row r="1331" spans="1:4" ht="20.100000000000001" customHeight="1">
      <c r="A1331" s="81" t="s">
        <v>592</v>
      </c>
      <c r="B1331" s="78"/>
      <c r="C1331" s="78"/>
      <c r="D1331" s="77"/>
    </row>
    <row r="1332" spans="1:4" ht="20.100000000000001" customHeight="1">
      <c r="A1332" s="81" t="s">
        <v>593</v>
      </c>
      <c r="B1332" s="78"/>
      <c r="C1332" s="78"/>
      <c r="D1332" s="77"/>
    </row>
    <row r="1333" spans="1:4" ht="20.100000000000001" customHeight="1">
      <c r="A1333" s="81" t="s">
        <v>594</v>
      </c>
      <c r="B1333" s="78"/>
      <c r="C1333" s="78"/>
      <c r="D1333" s="77"/>
    </row>
    <row r="1334" spans="1:4" ht="20.100000000000001" customHeight="1">
      <c r="A1334" s="81" t="s">
        <v>943</v>
      </c>
      <c r="B1334" s="78"/>
      <c r="C1334" s="78"/>
      <c r="D1334" s="77"/>
    </row>
    <row r="1335" spans="1:4" ht="20.100000000000001" customHeight="1">
      <c r="A1335" s="81" t="s">
        <v>944</v>
      </c>
      <c r="B1335" s="78"/>
      <c r="C1335" s="78"/>
      <c r="D1335" s="77"/>
    </row>
    <row r="1336" spans="1:4" ht="20.100000000000001" customHeight="1">
      <c r="A1336" s="81" t="s">
        <v>945</v>
      </c>
      <c r="B1336" s="78"/>
      <c r="C1336" s="78"/>
      <c r="D1336" s="77"/>
    </row>
    <row r="1337" spans="1:4" ht="20.100000000000001" customHeight="1">
      <c r="A1337" s="81" t="s">
        <v>946</v>
      </c>
      <c r="B1337" s="78"/>
      <c r="C1337" s="78"/>
      <c r="D1337" s="77"/>
    </row>
    <row r="1338" spans="1:4" ht="20.100000000000001" customHeight="1">
      <c r="A1338" s="81" t="s">
        <v>947</v>
      </c>
      <c r="B1338" s="78"/>
      <c r="C1338" s="78"/>
      <c r="D1338" s="77"/>
    </row>
    <row r="1339" spans="1:4" ht="20.100000000000001" customHeight="1">
      <c r="A1339" s="81" t="s">
        <v>948</v>
      </c>
      <c r="B1339" s="78"/>
      <c r="C1339" s="78"/>
      <c r="D1339" s="77"/>
    </row>
    <row r="1340" spans="1:4" ht="20.100000000000001" customHeight="1">
      <c r="A1340" s="81" t="s">
        <v>949</v>
      </c>
      <c r="B1340" s="78"/>
      <c r="C1340" s="78"/>
      <c r="D1340" s="77"/>
    </row>
    <row r="1341" spans="1:4" ht="20.100000000000001" customHeight="1">
      <c r="A1341" s="81" t="s">
        <v>950</v>
      </c>
      <c r="B1341" s="78"/>
      <c r="C1341" s="78"/>
      <c r="D1341" s="77"/>
    </row>
    <row r="1342" spans="1:4" ht="20.100000000000001" customHeight="1">
      <c r="A1342" s="81" t="s">
        <v>612</v>
      </c>
      <c r="B1342" s="78"/>
      <c r="C1342" s="78"/>
      <c r="D1342" s="77"/>
    </row>
    <row r="1343" spans="1:4" ht="20.100000000000001" customHeight="1">
      <c r="A1343" s="81" t="s">
        <v>951</v>
      </c>
      <c r="B1343" s="78"/>
      <c r="C1343" s="78"/>
      <c r="D1343" s="77"/>
    </row>
    <row r="1344" spans="1:4" ht="20.100000000000001" customHeight="1">
      <c r="A1344" s="81" t="s">
        <v>952</v>
      </c>
      <c r="B1344" s="78"/>
      <c r="C1344" s="78"/>
      <c r="D1344" s="77"/>
    </row>
    <row r="1345" spans="1:4" ht="20.100000000000001" customHeight="1">
      <c r="A1345" s="81" t="s">
        <v>953</v>
      </c>
      <c r="B1345" s="78"/>
      <c r="C1345" s="78"/>
      <c r="D1345" s="77"/>
    </row>
    <row r="1346" spans="1:4" ht="20.100000000000001" customHeight="1">
      <c r="A1346" s="81" t="s">
        <v>954</v>
      </c>
      <c r="B1346" s="78"/>
      <c r="C1346" s="78"/>
      <c r="D1346" s="77"/>
    </row>
    <row r="1347" spans="1:4" ht="20.100000000000001" customHeight="1">
      <c r="A1347" s="81" t="s">
        <v>955</v>
      </c>
      <c r="B1347" s="78"/>
      <c r="C1347" s="78"/>
      <c r="D1347" s="77"/>
    </row>
    <row r="1348" spans="1:4" ht="20.100000000000001" customHeight="1">
      <c r="A1348" s="81" t="s">
        <v>956</v>
      </c>
      <c r="B1348" s="78"/>
      <c r="C1348" s="78"/>
      <c r="D1348" s="77"/>
    </row>
    <row r="1349" spans="1:4" ht="20.100000000000001" customHeight="1">
      <c r="A1349" s="81" t="s">
        <v>957</v>
      </c>
      <c r="B1349" s="78"/>
      <c r="C1349" s="78"/>
      <c r="D1349" s="77"/>
    </row>
    <row r="1350" spans="1:4" ht="20.100000000000001" customHeight="1">
      <c r="A1350" s="81" t="s">
        <v>1350</v>
      </c>
      <c r="B1350" s="78"/>
      <c r="C1350" s="78"/>
      <c r="D1350" s="77"/>
    </row>
    <row r="1351" spans="1:4" ht="20.100000000000001" customHeight="1">
      <c r="A1351" s="81" t="s">
        <v>958</v>
      </c>
      <c r="B1351" s="78"/>
      <c r="C1351" s="78"/>
      <c r="D1351" s="77"/>
    </row>
    <row r="1352" spans="1:4" ht="20.100000000000001" customHeight="1">
      <c r="A1352" s="81" t="s">
        <v>959</v>
      </c>
      <c r="B1352" s="78"/>
      <c r="C1352" s="78"/>
      <c r="D1352" s="77"/>
    </row>
    <row r="1353" spans="1:4" ht="20.100000000000001" customHeight="1">
      <c r="A1353" s="81" t="s">
        <v>960</v>
      </c>
      <c r="B1353" s="78"/>
      <c r="C1353" s="78"/>
      <c r="D1353" s="77"/>
    </row>
    <row r="1354" spans="1:4" ht="20.100000000000001" customHeight="1">
      <c r="A1354" s="81" t="s">
        <v>961</v>
      </c>
      <c r="B1354" s="78"/>
      <c r="C1354" s="78"/>
      <c r="D1354" s="77"/>
    </row>
    <row r="1355" spans="1:4" ht="20.100000000000001" customHeight="1">
      <c r="A1355" s="81" t="s">
        <v>962</v>
      </c>
      <c r="B1355" s="78"/>
      <c r="C1355" s="78"/>
      <c r="D1355" s="77"/>
    </row>
    <row r="1356" spans="1:4" ht="20.100000000000001" customHeight="1">
      <c r="A1356" s="81" t="s">
        <v>963</v>
      </c>
      <c r="B1356" s="78"/>
      <c r="C1356" s="78"/>
      <c r="D1356" s="77"/>
    </row>
    <row r="1357" spans="1:4" ht="20.100000000000001" customHeight="1">
      <c r="A1357" s="81" t="s">
        <v>964</v>
      </c>
      <c r="B1357" s="78"/>
      <c r="C1357" s="78"/>
      <c r="D1357" s="77"/>
    </row>
    <row r="1358" spans="1:4" ht="20.100000000000001" customHeight="1">
      <c r="A1358" s="81" t="s">
        <v>965</v>
      </c>
      <c r="B1358" s="78"/>
      <c r="C1358" s="78"/>
      <c r="D1358" s="77"/>
    </row>
    <row r="1359" spans="1:4" ht="20.100000000000001" customHeight="1">
      <c r="A1359" s="81" t="s">
        <v>966</v>
      </c>
      <c r="B1359" s="78"/>
      <c r="C1359" s="78"/>
      <c r="D1359" s="77"/>
    </row>
    <row r="1360" spans="1:4" ht="20.100000000000001" customHeight="1">
      <c r="A1360" s="81" t="s">
        <v>967</v>
      </c>
      <c r="B1360" s="78"/>
      <c r="C1360" s="78"/>
      <c r="D1360" s="77"/>
    </row>
    <row r="1361" spans="1:4" ht="20.100000000000001" customHeight="1">
      <c r="A1361" s="81" t="s">
        <v>968</v>
      </c>
      <c r="B1361" s="78"/>
      <c r="C1361" s="78"/>
      <c r="D1361" s="77"/>
    </row>
    <row r="1362" spans="1:4" ht="20.100000000000001" customHeight="1">
      <c r="A1362" s="81" t="s">
        <v>969</v>
      </c>
      <c r="B1362" s="78"/>
      <c r="C1362" s="78"/>
      <c r="D1362" s="77"/>
    </row>
    <row r="1363" spans="1:4" ht="20.100000000000001" customHeight="1">
      <c r="A1363" s="81" t="s">
        <v>970</v>
      </c>
      <c r="B1363" s="78"/>
      <c r="C1363" s="78"/>
      <c r="D1363" s="77"/>
    </row>
    <row r="1364" spans="1:4" ht="20.100000000000001" customHeight="1">
      <c r="A1364" s="81" t="s">
        <v>971</v>
      </c>
      <c r="B1364" s="78"/>
      <c r="C1364" s="78"/>
      <c r="D1364" s="77"/>
    </row>
    <row r="1365" spans="1:4" ht="20.100000000000001" customHeight="1">
      <c r="A1365" s="81" t="s">
        <v>972</v>
      </c>
      <c r="B1365" s="78"/>
      <c r="C1365" s="78"/>
      <c r="D1365" s="77"/>
    </row>
    <row r="1366" spans="1:4" ht="20.100000000000001" customHeight="1">
      <c r="A1366" s="81" t="s">
        <v>973</v>
      </c>
      <c r="B1366" s="78"/>
      <c r="C1366" s="78"/>
      <c r="D1366" s="77"/>
    </row>
    <row r="1367" spans="1:4" ht="20.100000000000001" customHeight="1">
      <c r="A1367" s="81" t="s">
        <v>974</v>
      </c>
      <c r="B1367" s="78">
        <v>4500</v>
      </c>
      <c r="C1367" s="78">
        <v>3000</v>
      </c>
      <c r="D1367" s="77"/>
    </row>
    <row r="1368" spans="1:4" ht="20.100000000000001" customHeight="1">
      <c r="A1368" s="81" t="s">
        <v>975</v>
      </c>
      <c r="B1368" s="78">
        <f>B1369</f>
        <v>0</v>
      </c>
      <c r="C1368" s="78">
        <f>C1369</f>
        <v>0</v>
      </c>
      <c r="D1368" s="77"/>
    </row>
    <row r="1369" spans="1:4" ht="20.100000000000001" customHeight="1">
      <c r="A1369" s="81" t="s">
        <v>1369</v>
      </c>
      <c r="B1369" s="78">
        <f>SUM(B1370:B1373)</f>
        <v>0</v>
      </c>
      <c r="C1369" s="78">
        <f>SUM(C1370:C1373)</f>
        <v>0</v>
      </c>
      <c r="D1369" s="77"/>
    </row>
    <row r="1370" spans="1:4" ht="20.100000000000001" customHeight="1">
      <c r="A1370" s="81" t="s">
        <v>1370</v>
      </c>
      <c r="B1370" s="78"/>
      <c r="C1370" s="78"/>
      <c r="D1370" s="77"/>
    </row>
    <row r="1371" spans="1:4" ht="20.100000000000001" customHeight="1">
      <c r="A1371" s="81" t="s">
        <v>976</v>
      </c>
      <c r="B1371" s="78"/>
      <c r="C1371" s="78"/>
      <c r="D1371" s="77"/>
    </row>
    <row r="1372" spans="1:4" ht="20.100000000000001" customHeight="1">
      <c r="A1372" s="81" t="s">
        <v>977</v>
      </c>
      <c r="B1372" s="78"/>
      <c r="C1372" s="78"/>
      <c r="D1372" s="77"/>
    </row>
    <row r="1373" spans="1:4" ht="20.100000000000001" customHeight="1">
      <c r="A1373" s="81" t="s">
        <v>978</v>
      </c>
      <c r="B1373" s="78"/>
      <c r="C1373" s="78"/>
      <c r="D1373" s="77"/>
    </row>
    <row r="1374" spans="1:4" ht="20.100000000000001" customHeight="1">
      <c r="A1374" s="81" t="s">
        <v>979</v>
      </c>
      <c r="B1374" s="78"/>
      <c r="C1374" s="78"/>
      <c r="D1374" s="77"/>
    </row>
    <row r="1375" spans="1:4" ht="20.100000000000001" customHeight="1">
      <c r="A1375" s="81" t="s">
        <v>1367</v>
      </c>
      <c r="B1375" s="78"/>
      <c r="C1375" s="78"/>
      <c r="D1375" s="77"/>
    </row>
    <row r="1376" spans="1:4" ht="20.100000000000001" customHeight="1">
      <c r="A1376" s="81" t="s">
        <v>1368</v>
      </c>
      <c r="B1376" s="78"/>
      <c r="C1376" s="78"/>
      <c r="D1376" s="77"/>
    </row>
    <row r="1377" spans="1:4" ht="20.100000000000001" customHeight="1">
      <c r="A1377" s="81" t="s">
        <v>1351</v>
      </c>
      <c r="B1377" s="78"/>
      <c r="C1377" s="78"/>
      <c r="D1377" s="77"/>
    </row>
    <row r="1378" spans="1:4" ht="20.100000000000001" customHeight="1">
      <c r="A1378" s="81"/>
      <c r="B1378" s="78"/>
      <c r="C1378" s="78"/>
      <c r="D1378" s="77"/>
    </row>
    <row r="1379" spans="1:4" ht="20.100000000000001" customHeight="1">
      <c r="A1379" s="84" t="s">
        <v>980</v>
      </c>
      <c r="B1379" s="78">
        <f>B1374+B1368+B1367+B1314+B1296+B1217+B1207+B1178+B1151+B1075+B1012+B882+B858+B780+B708+B591+B542+B486+B431+B310+B291+B258+B5</f>
        <v>150000</v>
      </c>
      <c r="C1379" s="78">
        <f>C1374+C1368+C1367+C1314+C1296+C1217+C1207+C1178+C1151+C1075+C1012+C882+C858+C780+C708+C591+C542+C486+C431+C310+C291+C258+C5</f>
        <v>190000</v>
      </c>
      <c r="D1379" s="77"/>
    </row>
    <row r="1380" spans="1:4" ht="20.100000000000001" customHeight="1">
      <c r="A1380" s="71" t="s">
        <v>2</v>
      </c>
    </row>
    <row r="1381" spans="1:4" ht="20.100000000000001" customHeight="1"/>
    <row r="1382" spans="1:4" ht="20.100000000000001" customHeight="1"/>
    <row r="1383" spans="1:4" ht="20.100000000000001" customHeight="1"/>
    <row r="1384" spans="1:4" ht="20.100000000000001" customHeight="1"/>
  </sheetData>
  <mergeCells count="1">
    <mergeCell ref="A2:D2"/>
  </mergeCells>
  <phoneticPr fontId="14" type="noConversion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0"/>
  <sheetViews>
    <sheetView zoomScaleSheetLayoutView="100" workbookViewId="0">
      <selection activeCell="B34" sqref="B34"/>
    </sheetView>
  </sheetViews>
  <sheetFormatPr defaultRowHeight="14.25"/>
  <cols>
    <col min="1" max="1" width="42.5" style="2" customWidth="1"/>
    <col min="2" max="2" width="27.625" style="135" customWidth="1"/>
    <col min="3" max="16384" width="9" style="2"/>
  </cols>
  <sheetData>
    <row r="1" spans="1:2" ht="24" customHeight="1">
      <c r="A1" s="3" t="s">
        <v>1375</v>
      </c>
    </row>
    <row r="2" spans="1:2" s="1" customFormat="1" ht="24" customHeight="1">
      <c r="A2" s="145" t="s">
        <v>1376</v>
      </c>
      <c r="B2" s="145"/>
    </row>
    <row r="3" spans="1:2" s="1" customFormat="1" ht="24" customHeight="1">
      <c r="B3" s="4" t="s">
        <v>5</v>
      </c>
    </row>
    <row r="4" spans="1:2" s="1" customFormat="1" ht="24" customHeight="1">
      <c r="A4" s="5" t="s">
        <v>1023</v>
      </c>
      <c r="B4" s="136" t="s">
        <v>1377</v>
      </c>
    </row>
    <row r="5" spans="1:2" s="1" customFormat="1" ht="24" customHeight="1">
      <c r="A5" s="6" t="s">
        <v>1024</v>
      </c>
      <c r="B5" s="133">
        <f>SUM(B6:B18)</f>
        <v>79012</v>
      </c>
    </row>
    <row r="6" spans="1:2" s="1" customFormat="1" ht="24" customHeight="1">
      <c r="A6" s="6" t="s">
        <v>1025</v>
      </c>
      <c r="B6" s="133">
        <f>22395+9000</f>
        <v>31395</v>
      </c>
    </row>
    <row r="7" spans="1:2" s="1" customFormat="1" ht="24" customHeight="1">
      <c r="A7" s="6" t="s">
        <v>1026</v>
      </c>
      <c r="B7" s="133">
        <f>5730+8000</f>
        <v>13730</v>
      </c>
    </row>
    <row r="8" spans="1:2" s="1" customFormat="1" ht="24" customHeight="1">
      <c r="A8" s="6" t="s">
        <v>1027</v>
      </c>
      <c r="B8" s="133">
        <f>1866+300</f>
        <v>2166</v>
      </c>
    </row>
    <row r="9" spans="1:2" s="1" customFormat="1" ht="24" customHeight="1">
      <c r="A9" s="6" t="s">
        <v>1028</v>
      </c>
      <c r="B9" s="133">
        <v>262</v>
      </c>
    </row>
    <row r="10" spans="1:2" s="1" customFormat="1" ht="24" customHeight="1">
      <c r="A10" s="6" t="s">
        <v>1029</v>
      </c>
      <c r="B10" s="133">
        <v>11466</v>
      </c>
    </row>
    <row r="11" spans="1:2" s="1" customFormat="1" ht="24" customHeight="1">
      <c r="A11" s="6" t="s">
        <v>1378</v>
      </c>
      <c r="B11" s="133"/>
    </row>
    <row r="12" spans="1:2" s="1" customFormat="1" ht="24" customHeight="1">
      <c r="A12" s="6" t="s">
        <v>1379</v>
      </c>
      <c r="B12" s="133"/>
    </row>
    <row r="13" spans="1:2" s="1" customFormat="1" ht="24" customHeight="1">
      <c r="A13" s="6" t="s">
        <v>1380</v>
      </c>
      <c r="B13" s="133">
        <f>1979+200</f>
        <v>2179</v>
      </c>
    </row>
    <row r="14" spans="1:2" s="1" customFormat="1" ht="24" customHeight="1">
      <c r="A14" s="6" t="s">
        <v>1381</v>
      </c>
      <c r="B14" s="133"/>
    </row>
    <row r="15" spans="1:2" s="1" customFormat="1" ht="24" customHeight="1">
      <c r="A15" s="6" t="s">
        <v>1382</v>
      </c>
      <c r="B15" s="133">
        <f>1123+100</f>
        <v>1223</v>
      </c>
    </row>
    <row r="16" spans="1:2" s="1" customFormat="1" ht="24" customHeight="1">
      <c r="A16" s="6" t="s">
        <v>1383</v>
      </c>
      <c r="B16" s="133">
        <v>4753</v>
      </c>
    </row>
    <row r="17" spans="1:2" s="1" customFormat="1" ht="24" customHeight="1">
      <c r="A17" s="6" t="s">
        <v>1384</v>
      </c>
      <c r="B17" s="133"/>
    </row>
    <row r="18" spans="1:2" s="1" customFormat="1" ht="24" customHeight="1">
      <c r="A18" s="132" t="s">
        <v>1385</v>
      </c>
      <c r="B18" s="133">
        <v>11838</v>
      </c>
    </row>
    <row r="19" spans="1:2" s="1" customFormat="1" ht="24" customHeight="1">
      <c r="A19" s="6" t="s">
        <v>1030</v>
      </c>
      <c r="B19" s="133">
        <f>SUM(B20:B46)</f>
        <v>11570</v>
      </c>
    </row>
    <row r="20" spans="1:2" s="1" customFormat="1" ht="24" customHeight="1">
      <c r="A20" s="6" t="s">
        <v>1031</v>
      </c>
      <c r="B20" s="133">
        <v>3070</v>
      </c>
    </row>
    <row r="21" spans="1:2" s="1" customFormat="1" ht="24" customHeight="1">
      <c r="A21" s="6" t="s">
        <v>1032</v>
      </c>
      <c r="B21" s="133">
        <v>425</v>
      </c>
    </row>
    <row r="22" spans="1:2" s="1" customFormat="1" ht="24" customHeight="1">
      <c r="A22" s="6" t="s">
        <v>1033</v>
      </c>
      <c r="B22" s="133">
        <v>7</v>
      </c>
    </row>
    <row r="23" spans="1:2" s="1" customFormat="1" ht="24" customHeight="1">
      <c r="A23" s="6" t="s">
        <v>1034</v>
      </c>
      <c r="B23" s="133">
        <v>6</v>
      </c>
    </row>
    <row r="24" spans="1:2" s="1" customFormat="1" ht="24" customHeight="1">
      <c r="A24" s="6" t="s">
        <v>1035</v>
      </c>
      <c r="B24" s="133">
        <v>248</v>
      </c>
    </row>
    <row r="25" spans="1:2" s="1" customFormat="1" ht="24" customHeight="1">
      <c r="A25" s="6" t="s">
        <v>1036</v>
      </c>
      <c r="B25" s="133">
        <v>598</v>
      </c>
    </row>
    <row r="26" spans="1:2" s="1" customFormat="1" ht="24" customHeight="1">
      <c r="A26" s="6" t="s">
        <v>1037</v>
      </c>
      <c r="B26" s="133">
        <v>129</v>
      </c>
    </row>
    <row r="27" spans="1:2" s="1" customFormat="1" ht="24" customHeight="1">
      <c r="A27" s="6" t="s">
        <v>1038</v>
      </c>
      <c r="B27" s="133">
        <v>10</v>
      </c>
    </row>
    <row r="28" spans="1:2" s="1" customFormat="1" ht="24" customHeight="1">
      <c r="A28" s="6" t="s">
        <v>1039</v>
      </c>
      <c r="B28" s="133">
        <v>180</v>
      </c>
    </row>
    <row r="29" spans="1:2" s="1" customFormat="1" ht="24" customHeight="1">
      <c r="A29" s="6" t="s">
        <v>1040</v>
      </c>
      <c r="B29" s="133">
        <v>902</v>
      </c>
    </row>
    <row r="30" spans="1:2" s="1" customFormat="1" ht="24" customHeight="1">
      <c r="A30" s="6" t="s">
        <v>1041</v>
      </c>
      <c r="B30" s="133"/>
    </row>
    <row r="31" spans="1:2" s="1" customFormat="1" ht="24" customHeight="1">
      <c r="A31" s="6" t="s">
        <v>1042</v>
      </c>
      <c r="B31" s="133">
        <v>160</v>
      </c>
    </row>
    <row r="32" spans="1:2" s="1" customFormat="1" ht="24" customHeight="1">
      <c r="A32" s="6" t="s">
        <v>1043</v>
      </c>
      <c r="B32" s="133">
        <v>27</v>
      </c>
    </row>
    <row r="33" spans="1:2" s="1" customFormat="1" ht="24" customHeight="1">
      <c r="A33" s="6" t="s">
        <v>1044</v>
      </c>
      <c r="B33" s="133">
        <v>212</v>
      </c>
    </row>
    <row r="34" spans="1:2" s="1" customFormat="1" ht="24" customHeight="1">
      <c r="A34" s="6" t="s">
        <v>1045</v>
      </c>
      <c r="B34" s="133">
        <v>261</v>
      </c>
    </row>
    <row r="35" spans="1:2" s="1" customFormat="1" ht="24" customHeight="1">
      <c r="A35" s="6" t="s">
        <v>1046</v>
      </c>
      <c r="B35" s="133">
        <f>428+150</f>
        <v>578</v>
      </c>
    </row>
    <row r="36" spans="1:2" s="1" customFormat="1" ht="24" customHeight="1">
      <c r="A36" s="6" t="s">
        <v>1047</v>
      </c>
      <c r="B36" s="133">
        <v>22</v>
      </c>
    </row>
    <row r="37" spans="1:2" s="1" customFormat="1" ht="24" customHeight="1">
      <c r="A37" s="6" t="s">
        <v>1048</v>
      </c>
      <c r="B37" s="133">
        <v>4</v>
      </c>
    </row>
    <row r="38" spans="1:2" s="1" customFormat="1" ht="24" customHeight="1">
      <c r="A38" s="6" t="s">
        <v>1049</v>
      </c>
      <c r="B38" s="133">
        <v>3</v>
      </c>
    </row>
    <row r="39" spans="1:2" s="1" customFormat="1" ht="24" customHeight="1">
      <c r="A39" s="6" t="s">
        <v>1050</v>
      </c>
      <c r="B39" s="133">
        <v>159</v>
      </c>
    </row>
    <row r="40" spans="1:2" s="1" customFormat="1" ht="24" customHeight="1">
      <c r="A40" s="6" t="s">
        <v>1051</v>
      </c>
      <c r="B40" s="133">
        <v>18</v>
      </c>
    </row>
    <row r="41" spans="1:2" s="1" customFormat="1" ht="24" customHeight="1">
      <c r="A41" s="6" t="s">
        <v>1052</v>
      </c>
      <c r="B41" s="133">
        <v>840</v>
      </c>
    </row>
    <row r="42" spans="1:2" s="1" customFormat="1" ht="24" customHeight="1">
      <c r="A42" s="6" t="s">
        <v>1053</v>
      </c>
      <c r="B42" s="133">
        <v>1260</v>
      </c>
    </row>
    <row r="43" spans="1:2" s="1" customFormat="1" ht="24" customHeight="1">
      <c r="A43" s="6" t="s">
        <v>1054</v>
      </c>
      <c r="B43" s="133">
        <f>325+250</f>
        <v>575</v>
      </c>
    </row>
    <row r="44" spans="1:2" s="1" customFormat="1" ht="24" customHeight="1">
      <c r="A44" s="6" t="s">
        <v>1055</v>
      </c>
      <c r="B44" s="133">
        <v>1452</v>
      </c>
    </row>
    <row r="45" spans="1:2" s="1" customFormat="1" ht="24" customHeight="1">
      <c r="A45" s="6" t="s">
        <v>1056</v>
      </c>
      <c r="B45" s="133"/>
    </row>
    <row r="46" spans="1:2" s="1" customFormat="1" ht="24" customHeight="1">
      <c r="A46" s="6" t="s">
        <v>1057</v>
      </c>
      <c r="B46" s="133">
        <v>424</v>
      </c>
    </row>
    <row r="47" spans="1:2" s="1" customFormat="1" ht="24" customHeight="1">
      <c r="A47" s="6" t="s">
        <v>1058</v>
      </c>
      <c r="B47" s="133">
        <f>SUM(B48:B58)</f>
        <v>13037</v>
      </c>
    </row>
    <row r="48" spans="1:2" s="1" customFormat="1" ht="24" customHeight="1">
      <c r="A48" s="6" t="s">
        <v>1059</v>
      </c>
      <c r="B48" s="133"/>
    </row>
    <row r="49" spans="1:2" s="1" customFormat="1" ht="24" customHeight="1">
      <c r="A49" s="6" t="s">
        <v>1060</v>
      </c>
      <c r="B49" s="133">
        <f>10942+1000</f>
        <v>11942</v>
      </c>
    </row>
    <row r="50" spans="1:2" s="1" customFormat="1" ht="24" customHeight="1">
      <c r="A50" s="6" t="s">
        <v>1061</v>
      </c>
      <c r="B50" s="133"/>
    </row>
    <row r="51" spans="1:2" s="1" customFormat="1" ht="24" customHeight="1">
      <c r="A51" s="6" t="s">
        <v>1062</v>
      </c>
      <c r="B51" s="133"/>
    </row>
    <row r="52" spans="1:2" s="1" customFormat="1" ht="24" customHeight="1">
      <c r="A52" s="6" t="s">
        <v>1063</v>
      </c>
      <c r="B52" s="133">
        <f>2957-1990</f>
        <v>967</v>
      </c>
    </row>
    <row r="53" spans="1:2" s="1" customFormat="1" ht="24" customHeight="1">
      <c r="A53" s="6" t="s">
        <v>1064</v>
      </c>
      <c r="B53" s="133"/>
    </row>
    <row r="54" spans="1:2" s="1" customFormat="1" ht="24" customHeight="1">
      <c r="A54" s="132" t="s">
        <v>1386</v>
      </c>
      <c r="B54" s="133"/>
    </row>
    <row r="55" spans="1:2" s="1" customFormat="1" ht="24" customHeight="1">
      <c r="A55" s="6" t="s">
        <v>1065</v>
      </c>
      <c r="B55" s="133"/>
    </row>
    <row r="56" spans="1:2" s="1" customFormat="1" ht="24" customHeight="1">
      <c r="A56" s="6" t="s">
        <v>1066</v>
      </c>
      <c r="B56" s="133">
        <v>68</v>
      </c>
    </row>
    <row r="57" spans="1:2" s="1" customFormat="1" ht="24" customHeight="1">
      <c r="A57" s="132" t="s">
        <v>1387</v>
      </c>
      <c r="B57" s="133"/>
    </row>
    <row r="58" spans="1:2" s="1" customFormat="1" ht="24" customHeight="1">
      <c r="A58" s="6" t="s">
        <v>1067</v>
      </c>
      <c r="B58" s="133">
        <v>60</v>
      </c>
    </row>
    <row r="59" spans="1:2" s="1" customFormat="1" ht="24" customHeight="1">
      <c r="A59" s="7" t="s">
        <v>1388</v>
      </c>
      <c r="B59" s="133">
        <f>B5+B19+B47</f>
        <v>103619</v>
      </c>
    </row>
    <row r="60" spans="1:2">
      <c r="A60" s="138" t="s">
        <v>2</v>
      </c>
      <c r="B60" s="138"/>
    </row>
  </sheetData>
  <mergeCells count="2">
    <mergeCell ref="A2:B2"/>
    <mergeCell ref="A60:B60"/>
  </mergeCells>
  <phoneticPr fontId="14" type="noConversion"/>
  <printOptions horizontalCentered="1"/>
  <pageMargins left="0.94488188976377963" right="0.74803149606299213" top="0.98425196850393704" bottom="0.98425196850393704" header="0.51181102362204722" footer="0.5118110236220472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86"/>
  <sheetViews>
    <sheetView showGridLines="0" showZeros="0" zoomScale="93" workbookViewId="0">
      <pane ySplit="5" topLeftCell="A6" activePane="bottomLeft" state="frozen"/>
      <selection pane="bottomLeft" activeCell="B64" sqref="B64"/>
    </sheetView>
  </sheetViews>
  <sheetFormatPr defaultRowHeight="14.25"/>
  <cols>
    <col min="1" max="1" width="53.125" style="86" customWidth="1"/>
    <col min="2" max="2" width="20.625" style="86" customWidth="1"/>
    <col min="3" max="3" width="53.125" style="86" bestFit="1" customWidth="1"/>
    <col min="4" max="4" width="20.625" style="86" customWidth="1"/>
    <col min="5" max="16384" width="9" style="86"/>
  </cols>
  <sheetData>
    <row r="1" spans="1:4" ht="18" customHeight="1">
      <c r="A1" s="86" t="s">
        <v>1237</v>
      </c>
    </row>
    <row r="2" spans="1:4" s="87" customFormat="1" ht="22.5">
      <c r="A2" s="140" t="s">
        <v>1196</v>
      </c>
      <c r="B2" s="140"/>
      <c r="C2" s="140"/>
      <c r="D2" s="140"/>
    </row>
    <row r="3" spans="1:4" ht="20.25" customHeight="1">
      <c r="A3" s="87"/>
      <c r="D3" s="88" t="s">
        <v>5</v>
      </c>
    </row>
    <row r="4" spans="1:4" ht="27.95" customHeight="1">
      <c r="A4" s="141" t="s">
        <v>1068</v>
      </c>
      <c r="B4" s="142"/>
      <c r="C4" s="141" t="s">
        <v>1069</v>
      </c>
      <c r="D4" s="142"/>
    </row>
    <row r="5" spans="1:4" ht="21.95" customHeight="1">
      <c r="A5" s="89" t="s">
        <v>6</v>
      </c>
      <c r="B5" s="90" t="s">
        <v>982</v>
      </c>
      <c r="C5" s="89" t="s">
        <v>6</v>
      </c>
      <c r="D5" s="90" t="s">
        <v>982</v>
      </c>
    </row>
    <row r="6" spans="1:4" ht="20.100000000000001" customHeight="1">
      <c r="A6" s="91" t="s">
        <v>1070</v>
      </c>
      <c r="B6" s="92">
        <v>42560</v>
      </c>
      <c r="C6" s="91" t="s">
        <v>1071</v>
      </c>
      <c r="D6" s="92">
        <v>190000</v>
      </c>
    </row>
    <row r="7" spans="1:4" ht="20.100000000000001" customHeight="1">
      <c r="A7" s="93" t="s">
        <v>1072</v>
      </c>
      <c r="B7" s="92">
        <f>B8+B56+B61+B62+B63+B64+B65+B66</f>
        <v>157440</v>
      </c>
      <c r="C7" s="93" t="s">
        <v>1073</v>
      </c>
      <c r="D7" s="92">
        <f>D8+D14+D61+D62+D63+D64+D65+D66</f>
        <v>10000</v>
      </c>
    </row>
    <row r="8" spans="1:4" ht="20.100000000000001" customHeight="1">
      <c r="A8" s="94" t="s">
        <v>1074</v>
      </c>
      <c r="B8" s="92">
        <f>B9+B14+B33</f>
        <v>136740</v>
      </c>
      <c r="C8" s="94" t="s">
        <v>1075</v>
      </c>
      <c r="D8" s="92"/>
    </row>
    <row r="9" spans="1:4" ht="20.100000000000001" customHeight="1">
      <c r="A9" s="94" t="s">
        <v>1076</v>
      </c>
      <c r="B9" s="92">
        <f>SUM(B10:B13)</f>
        <v>2125</v>
      </c>
      <c r="C9" s="94" t="s">
        <v>1077</v>
      </c>
      <c r="D9" s="92"/>
    </row>
    <row r="10" spans="1:4" ht="20.100000000000001" customHeight="1">
      <c r="A10" s="95" t="s">
        <v>1078</v>
      </c>
      <c r="B10" s="92">
        <v>432</v>
      </c>
      <c r="C10" s="94" t="s">
        <v>1079</v>
      </c>
      <c r="D10" s="92"/>
    </row>
    <row r="11" spans="1:4" ht="20.100000000000001" customHeight="1">
      <c r="A11" s="95" t="s">
        <v>1080</v>
      </c>
      <c r="B11" s="92">
        <v>34</v>
      </c>
      <c r="C11" s="94" t="s">
        <v>1081</v>
      </c>
      <c r="D11" s="92"/>
    </row>
    <row r="12" spans="1:4" ht="20.100000000000001" customHeight="1">
      <c r="A12" s="95" t="s">
        <v>1179</v>
      </c>
      <c r="B12" s="92"/>
      <c r="C12" s="94" t="s">
        <v>1082</v>
      </c>
      <c r="D12" s="92"/>
    </row>
    <row r="13" spans="1:4" ht="20.100000000000001" customHeight="1">
      <c r="A13" s="95" t="s">
        <v>1083</v>
      </c>
      <c r="B13" s="92">
        <v>1659</v>
      </c>
      <c r="C13" s="94"/>
      <c r="D13" s="92"/>
    </row>
    <row r="14" spans="1:4" ht="20.100000000000001" customHeight="1">
      <c r="A14" s="95" t="s">
        <v>1084</v>
      </c>
      <c r="B14" s="92">
        <f>SUM(B15:B32)</f>
        <v>61449</v>
      </c>
      <c r="C14" s="94" t="s">
        <v>1085</v>
      </c>
      <c r="D14" s="92"/>
    </row>
    <row r="15" spans="1:4" ht="20.100000000000001" customHeight="1">
      <c r="A15" s="95" t="s">
        <v>1086</v>
      </c>
      <c r="B15" s="92">
        <v>3955</v>
      </c>
      <c r="C15" s="94" t="s">
        <v>1087</v>
      </c>
      <c r="D15" s="92"/>
    </row>
    <row r="16" spans="1:4" ht="20.100000000000001" customHeight="1">
      <c r="A16" s="96" t="s">
        <v>1088</v>
      </c>
      <c r="B16" s="92">
        <v>30477</v>
      </c>
      <c r="C16" s="94" t="s">
        <v>1089</v>
      </c>
      <c r="D16" s="92"/>
    </row>
    <row r="17" spans="1:4" ht="20.100000000000001" customHeight="1">
      <c r="A17" s="96" t="s">
        <v>1090</v>
      </c>
      <c r="B17" s="92"/>
      <c r="C17" s="94" t="s">
        <v>1091</v>
      </c>
      <c r="D17" s="92"/>
    </row>
    <row r="18" spans="1:4" ht="20.100000000000001" customHeight="1">
      <c r="A18" s="97" t="s">
        <v>1092</v>
      </c>
      <c r="B18" s="92">
        <v>7077</v>
      </c>
      <c r="C18" s="94" t="s">
        <v>1093</v>
      </c>
      <c r="D18" s="92"/>
    </row>
    <row r="19" spans="1:4" ht="20.100000000000001" customHeight="1">
      <c r="A19" s="97" t="s">
        <v>1094</v>
      </c>
      <c r="B19" s="92">
        <v>9700</v>
      </c>
      <c r="C19" s="94" t="s">
        <v>1095</v>
      </c>
      <c r="D19" s="92"/>
    </row>
    <row r="20" spans="1:4" ht="20.100000000000001" customHeight="1">
      <c r="A20" s="97" t="s">
        <v>1096</v>
      </c>
      <c r="B20" s="92"/>
      <c r="C20" s="94" t="s">
        <v>1097</v>
      </c>
      <c r="D20" s="92"/>
    </row>
    <row r="21" spans="1:4" ht="20.100000000000001" customHeight="1">
      <c r="A21" s="97" t="s">
        <v>1098</v>
      </c>
      <c r="B21" s="92"/>
      <c r="C21" s="94" t="s">
        <v>1099</v>
      </c>
      <c r="D21" s="92"/>
    </row>
    <row r="22" spans="1:4" ht="20.100000000000001" customHeight="1">
      <c r="A22" s="97" t="s">
        <v>1100</v>
      </c>
      <c r="B22" s="92"/>
      <c r="C22" s="94" t="s">
        <v>1101</v>
      </c>
      <c r="D22" s="92"/>
    </row>
    <row r="23" spans="1:4" ht="20.100000000000001" customHeight="1">
      <c r="A23" s="97" t="s">
        <v>1102</v>
      </c>
      <c r="B23" s="92"/>
      <c r="C23" s="96" t="s">
        <v>1103</v>
      </c>
      <c r="D23" s="92"/>
    </row>
    <row r="24" spans="1:4" ht="20.100000000000001" customHeight="1">
      <c r="A24" s="97" t="s">
        <v>1104</v>
      </c>
      <c r="B24" s="92"/>
      <c r="C24" s="94" t="s">
        <v>1105</v>
      </c>
      <c r="D24" s="92"/>
    </row>
    <row r="25" spans="1:4" ht="20.100000000000001" customHeight="1">
      <c r="A25" s="97" t="s">
        <v>1106</v>
      </c>
      <c r="B25" s="92"/>
      <c r="C25" s="94" t="s">
        <v>1107</v>
      </c>
      <c r="D25" s="92"/>
    </row>
    <row r="26" spans="1:4" ht="20.100000000000001" customHeight="1">
      <c r="A26" s="97" t="s">
        <v>1108</v>
      </c>
      <c r="B26" s="92"/>
      <c r="C26" s="94" t="s">
        <v>1109</v>
      </c>
      <c r="D26" s="92"/>
    </row>
    <row r="27" spans="1:4" ht="20.100000000000001" customHeight="1">
      <c r="A27" s="96" t="s">
        <v>1110</v>
      </c>
      <c r="B27" s="92"/>
      <c r="C27" s="94" t="s">
        <v>1111</v>
      </c>
      <c r="D27" s="92"/>
    </row>
    <row r="28" spans="1:4" ht="20.100000000000001" customHeight="1">
      <c r="A28" s="97" t="s">
        <v>1112</v>
      </c>
      <c r="B28" s="92"/>
      <c r="C28" s="94" t="s">
        <v>1113</v>
      </c>
      <c r="D28" s="92"/>
    </row>
    <row r="29" spans="1:4" ht="20.100000000000001" customHeight="1">
      <c r="A29" s="97" t="s">
        <v>1114</v>
      </c>
      <c r="B29" s="92"/>
      <c r="C29" s="94" t="s">
        <v>1115</v>
      </c>
      <c r="D29" s="92"/>
    </row>
    <row r="30" spans="1:4" ht="20.100000000000001" customHeight="1">
      <c r="A30" s="97" t="s">
        <v>1116</v>
      </c>
      <c r="B30" s="92">
        <v>4214</v>
      </c>
      <c r="C30" s="97" t="s">
        <v>1117</v>
      </c>
      <c r="D30" s="92"/>
    </row>
    <row r="31" spans="1:4" ht="20.100000000000001" customHeight="1">
      <c r="A31" s="97" t="s">
        <v>1118</v>
      </c>
      <c r="B31" s="92">
        <v>6026</v>
      </c>
      <c r="C31" s="97" t="s">
        <v>1119</v>
      </c>
      <c r="D31" s="92"/>
    </row>
    <row r="32" spans="1:4" ht="20.100000000000001" customHeight="1">
      <c r="A32" s="97" t="s">
        <v>1120</v>
      </c>
      <c r="B32" s="92"/>
      <c r="C32" s="97" t="s">
        <v>1121</v>
      </c>
      <c r="D32" s="92"/>
    </row>
    <row r="33" spans="1:4" ht="20.100000000000001" customHeight="1">
      <c r="A33" s="97" t="s">
        <v>1122</v>
      </c>
      <c r="B33" s="92">
        <f>SUM(B34:B53)</f>
        <v>73166</v>
      </c>
      <c r="C33" s="96" t="s">
        <v>1123</v>
      </c>
      <c r="D33" s="92"/>
    </row>
    <row r="34" spans="1:4" ht="20.100000000000001" customHeight="1">
      <c r="A34" s="97" t="s">
        <v>845</v>
      </c>
      <c r="B34" s="92">
        <v>34</v>
      </c>
      <c r="C34" s="97" t="s">
        <v>1124</v>
      </c>
      <c r="D34" s="92"/>
    </row>
    <row r="35" spans="1:4" ht="20.100000000000001" customHeight="1">
      <c r="A35" s="97" t="s">
        <v>1125</v>
      </c>
      <c r="B35" s="92"/>
      <c r="C35" s="97" t="s">
        <v>1126</v>
      </c>
      <c r="D35" s="92"/>
    </row>
    <row r="36" spans="1:4" ht="20.100000000000001" customHeight="1">
      <c r="A36" s="97" t="s">
        <v>1127</v>
      </c>
      <c r="B36" s="92"/>
      <c r="C36" s="97" t="s">
        <v>1128</v>
      </c>
      <c r="D36" s="92"/>
    </row>
    <row r="37" spans="1:4" ht="20.100000000000001" customHeight="1">
      <c r="A37" s="97" t="s">
        <v>1129</v>
      </c>
      <c r="B37" s="92">
        <v>626</v>
      </c>
      <c r="C37" s="97" t="s">
        <v>1130</v>
      </c>
      <c r="D37" s="92"/>
    </row>
    <row r="38" spans="1:4" ht="20.100000000000001" customHeight="1">
      <c r="A38" s="97" t="s">
        <v>846</v>
      </c>
      <c r="B38" s="92">
        <v>7998</v>
      </c>
      <c r="C38" s="94" t="s">
        <v>1131</v>
      </c>
      <c r="D38" s="92"/>
    </row>
    <row r="39" spans="1:4" ht="20.100000000000001" customHeight="1">
      <c r="A39" s="97" t="s">
        <v>1132</v>
      </c>
      <c r="B39" s="92">
        <v>300</v>
      </c>
      <c r="C39" s="94" t="s">
        <v>1133</v>
      </c>
      <c r="D39" s="92"/>
    </row>
    <row r="40" spans="1:4" ht="20.100000000000001" customHeight="1">
      <c r="A40" s="97" t="s">
        <v>847</v>
      </c>
      <c r="B40" s="92">
        <v>1842</v>
      </c>
      <c r="C40" s="94" t="s">
        <v>845</v>
      </c>
      <c r="D40" s="92"/>
    </row>
    <row r="41" spans="1:4" ht="20.100000000000001" customHeight="1">
      <c r="A41" s="97" t="s">
        <v>1134</v>
      </c>
      <c r="B41" s="92">
        <v>15788</v>
      </c>
      <c r="C41" s="94" t="s">
        <v>1125</v>
      </c>
      <c r="D41" s="92"/>
    </row>
    <row r="42" spans="1:4" ht="20.100000000000001" customHeight="1">
      <c r="A42" s="97" t="s">
        <v>848</v>
      </c>
      <c r="B42" s="92">
        <v>13714</v>
      </c>
      <c r="C42" s="94" t="s">
        <v>1127</v>
      </c>
      <c r="D42" s="92"/>
    </row>
    <row r="43" spans="1:4" ht="20.100000000000001" customHeight="1">
      <c r="A43" s="97" t="s">
        <v>849</v>
      </c>
      <c r="B43" s="92">
        <v>716</v>
      </c>
      <c r="C43" s="94" t="s">
        <v>1129</v>
      </c>
      <c r="D43" s="92"/>
    </row>
    <row r="44" spans="1:4" ht="20.100000000000001" customHeight="1">
      <c r="A44" s="97" t="s">
        <v>1135</v>
      </c>
      <c r="B44" s="92"/>
      <c r="C44" s="94" t="s">
        <v>846</v>
      </c>
      <c r="D44" s="92"/>
    </row>
    <row r="45" spans="1:4" ht="20.100000000000001" customHeight="1">
      <c r="A45" s="97" t="s">
        <v>1136</v>
      </c>
      <c r="B45" s="92">
        <v>21282</v>
      </c>
      <c r="C45" s="94" t="s">
        <v>1132</v>
      </c>
      <c r="D45" s="92"/>
    </row>
    <row r="46" spans="1:4" ht="20.100000000000001" customHeight="1">
      <c r="A46" s="97" t="s">
        <v>850</v>
      </c>
      <c r="B46" s="92">
        <v>5936</v>
      </c>
      <c r="C46" s="94" t="s">
        <v>847</v>
      </c>
      <c r="D46" s="92"/>
    </row>
    <row r="47" spans="1:4" ht="20.100000000000001" customHeight="1">
      <c r="A47" s="97" t="s">
        <v>1137</v>
      </c>
      <c r="B47" s="92"/>
      <c r="C47" s="94" t="s">
        <v>1134</v>
      </c>
      <c r="D47" s="92"/>
    </row>
    <row r="48" spans="1:4" ht="20.100000000000001" customHeight="1">
      <c r="A48" s="97" t="s">
        <v>1138</v>
      </c>
      <c r="B48" s="92">
        <v>8</v>
      </c>
      <c r="C48" s="94" t="s">
        <v>848</v>
      </c>
      <c r="D48" s="92"/>
    </row>
    <row r="49" spans="1:4" ht="20.100000000000001" customHeight="1">
      <c r="A49" s="97" t="s">
        <v>1139</v>
      </c>
      <c r="B49" s="92"/>
      <c r="C49" s="94" t="s">
        <v>849</v>
      </c>
      <c r="D49" s="92"/>
    </row>
    <row r="50" spans="1:4" ht="20.100000000000001" customHeight="1">
      <c r="A50" s="97" t="s">
        <v>1140</v>
      </c>
      <c r="B50" s="92">
        <v>1345</v>
      </c>
      <c r="C50" s="94" t="s">
        <v>1135</v>
      </c>
      <c r="D50" s="92"/>
    </row>
    <row r="51" spans="1:4" ht="20.100000000000001" customHeight="1">
      <c r="A51" s="97" t="s">
        <v>851</v>
      </c>
      <c r="B51" s="92">
        <v>3454</v>
      </c>
      <c r="C51" s="94" t="s">
        <v>1136</v>
      </c>
      <c r="D51" s="92"/>
    </row>
    <row r="52" spans="1:4" ht="20.100000000000001" customHeight="1">
      <c r="A52" s="97" t="s">
        <v>1141</v>
      </c>
      <c r="B52" s="92">
        <v>123</v>
      </c>
      <c r="C52" s="97" t="s">
        <v>850</v>
      </c>
      <c r="D52" s="92"/>
    </row>
    <row r="53" spans="1:4" ht="20.100000000000001" customHeight="1">
      <c r="A53" s="98" t="s">
        <v>1142</v>
      </c>
      <c r="B53" s="92"/>
      <c r="C53" s="97" t="s">
        <v>1137</v>
      </c>
      <c r="D53" s="92"/>
    </row>
    <row r="54" spans="1:4" ht="20.100000000000001" customHeight="1">
      <c r="A54" s="98"/>
      <c r="B54" s="92"/>
      <c r="C54" s="97" t="s">
        <v>1138</v>
      </c>
      <c r="D54" s="92"/>
    </row>
    <row r="55" spans="1:4" ht="20.100000000000001" customHeight="1">
      <c r="A55" s="98"/>
      <c r="B55" s="92"/>
      <c r="C55" s="97" t="s">
        <v>1139</v>
      </c>
      <c r="D55" s="92"/>
    </row>
    <row r="56" spans="1:4" ht="20.100000000000001" customHeight="1">
      <c r="A56" s="97" t="s">
        <v>1143</v>
      </c>
      <c r="B56" s="92"/>
      <c r="C56" s="97" t="s">
        <v>1140</v>
      </c>
      <c r="D56" s="92"/>
    </row>
    <row r="57" spans="1:4" ht="20.100000000000001" customHeight="1">
      <c r="A57" s="97" t="s">
        <v>1144</v>
      </c>
      <c r="B57" s="92"/>
      <c r="C57" s="97" t="s">
        <v>851</v>
      </c>
      <c r="D57" s="92"/>
    </row>
    <row r="58" spans="1:4" ht="20.100000000000001" customHeight="1">
      <c r="A58" s="92" t="s">
        <v>1145</v>
      </c>
      <c r="B58" s="92"/>
      <c r="C58" s="97" t="s">
        <v>1141</v>
      </c>
      <c r="D58" s="92"/>
    </row>
    <row r="59" spans="1:4" ht="20.100000000000001" customHeight="1">
      <c r="A59" s="92" t="s">
        <v>1146</v>
      </c>
      <c r="B59" s="92"/>
      <c r="C59" s="94" t="s">
        <v>852</v>
      </c>
      <c r="D59" s="92"/>
    </row>
    <row r="60" spans="1:4" ht="20.100000000000001" customHeight="1">
      <c r="A60" s="92" t="s">
        <v>1147</v>
      </c>
      <c r="B60" s="92"/>
      <c r="C60" s="94"/>
      <c r="D60" s="92"/>
    </row>
    <row r="61" spans="1:4" ht="20.100000000000001" customHeight="1">
      <c r="A61" s="95" t="s">
        <v>1148</v>
      </c>
      <c r="B61" s="92"/>
      <c r="C61" s="94" t="s">
        <v>1149</v>
      </c>
      <c r="D61" s="92"/>
    </row>
    <row r="62" spans="1:4" ht="20.100000000000001" customHeight="1">
      <c r="A62" s="95" t="s">
        <v>1150</v>
      </c>
      <c r="B62" s="92"/>
      <c r="C62" s="94" t="s">
        <v>1151</v>
      </c>
      <c r="D62" s="92"/>
    </row>
    <row r="63" spans="1:4" ht="20.100000000000001" customHeight="1">
      <c r="A63" s="95" t="s">
        <v>1152</v>
      </c>
      <c r="B63" s="92"/>
      <c r="C63" s="95" t="s">
        <v>1153</v>
      </c>
      <c r="D63" s="92"/>
    </row>
    <row r="64" spans="1:4" ht="20.100000000000001" customHeight="1">
      <c r="A64" s="95" t="s">
        <v>1154</v>
      </c>
      <c r="B64" s="92"/>
      <c r="C64" s="95" t="s">
        <v>1155</v>
      </c>
      <c r="D64" s="92">
        <v>10000</v>
      </c>
    </row>
    <row r="65" spans="1:4" ht="20.100000000000001" customHeight="1">
      <c r="A65" s="95" t="s">
        <v>1156</v>
      </c>
      <c r="B65" s="92">
        <v>20700</v>
      </c>
      <c r="C65" s="95" t="s">
        <v>1157</v>
      </c>
      <c r="D65" s="92"/>
    </row>
    <row r="66" spans="1:4" ht="20.100000000000001" customHeight="1">
      <c r="A66" s="95" t="s">
        <v>1158</v>
      </c>
      <c r="B66" s="92"/>
      <c r="C66" s="95" t="s">
        <v>1159</v>
      </c>
      <c r="D66" s="92"/>
    </row>
    <row r="67" spans="1:4" ht="20.100000000000001" customHeight="1">
      <c r="A67" s="95"/>
      <c r="B67" s="92"/>
      <c r="C67" s="95"/>
      <c r="D67" s="92"/>
    </row>
    <row r="68" spans="1:4" ht="20.100000000000001" customHeight="1">
      <c r="A68" s="95"/>
      <c r="B68" s="92"/>
      <c r="C68" s="95"/>
      <c r="D68" s="92"/>
    </row>
    <row r="69" spans="1:4" ht="20.100000000000001" customHeight="1">
      <c r="A69" s="95"/>
      <c r="B69" s="92"/>
      <c r="C69" s="95"/>
      <c r="D69" s="92"/>
    </row>
    <row r="70" spans="1:4" ht="20.100000000000001" customHeight="1">
      <c r="A70" s="95"/>
      <c r="B70" s="92"/>
      <c r="C70" s="95"/>
      <c r="D70" s="92"/>
    </row>
    <row r="71" spans="1:4" ht="20.100000000000001" customHeight="1">
      <c r="A71" s="95"/>
      <c r="B71" s="92"/>
      <c r="C71" s="95"/>
      <c r="D71" s="92"/>
    </row>
    <row r="72" spans="1:4" ht="20.100000000000001" customHeight="1">
      <c r="A72" s="95"/>
      <c r="B72" s="92"/>
      <c r="C72" s="95"/>
      <c r="D72" s="92"/>
    </row>
    <row r="73" spans="1:4" ht="20.100000000000001" customHeight="1">
      <c r="A73" s="95"/>
      <c r="B73" s="92"/>
      <c r="C73" s="95"/>
      <c r="D73" s="92"/>
    </row>
    <row r="74" spans="1:4" ht="20.100000000000001" customHeight="1">
      <c r="A74" s="95"/>
      <c r="B74" s="92"/>
      <c r="C74" s="95"/>
      <c r="D74" s="92"/>
    </row>
    <row r="75" spans="1:4" ht="20.100000000000001" customHeight="1">
      <c r="A75" s="95"/>
      <c r="B75" s="92"/>
      <c r="C75" s="95"/>
      <c r="D75" s="92"/>
    </row>
    <row r="76" spans="1:4" ht="20.100000000000001" customHeight="1">
      <c r="A76" s="95"/>
      <c r="B76" s="92"/>
      <c r="C76" s="95"/>
      <c r="D76" s="92"/>
    </row>
    <row r="77" spans="1:4" ht="20.100000000000001" customHeight="1">
      <c r="A77" s="95"/>
      <c r="B77" s="92"/>
      <c r="C77" s="95"/>
      <c r="D77" s="92"/>
    </row>
    <row r="78" spans="1:4" ht="20.100000000000001" customHeight="1">
      <c r="A78" s="95"/>
      <c r="B78" s="92"/>
      <c r="C78" s="95"/>
      <c r="D78" s="92"/>
    </row>
    <row r="79" spans="1:4" ht="20.100000000000001" customHeight="1">
      <c r="A79" s="95"/>
      <c r="B79" s="92"/>
      <c r="C79" s="95"/>
      <c r="D79" s="92"/>
    </row>
    <row r="80" spans="1:4" ht="20.100000000000001" customHeight="1">
      <c r="A80" s="99" t="s">
        <v>991</v>
      </c>
      <c r="B80" s="92">
        <f>B6+B7</f>
        <v>200000</v>
      </c>
      <c r="C80" s="99" t="s">
        <v>1160</v>
      </c>
      <c r="D80" s="92">
        <f>D6+D7</f>
        <v>200000</v>
      </c>
    </row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</sheetData>
  <mergeCells count="3">
    <mergeCell ref="A2:D2"/>
    <mergeCell ref="A4:B4"/>
    <mergeCell ref="C4:D4"/>
  </mergeCells>
  <phoneticPr fontId="14" type="noConversion"/>
  <printOptions horizontalCentered="1"/>
  <pageMargins left="0.47" right="0.47" top="0.59" bottom="0.47" header="0.31" footer="0.31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9"/>
  <sheetViews>
    <sheetView showZeros="0" zoomScale="85" workbookViewId="0">
      <selection activeCell="H17" sqref="H17"/>
    </sheetView>
  </sheetViews>
  <sheetFormatPr defaultRowHeight="14.25"/>
  <cols>
    <col min="1" max="1" width="55.625" style="8" customWidth="1"/>
    <col min="2" max="2" width="22.625" style="56" customWidth="1"/>
    <col min="3" max="16384" width="9" style="8"/>
  </cols>
  <sheetData>
    <row r="1" spans="1:2" ht="20.25" customHeight="1">
      <c r="A1" s="119" t="s">
        <v>1238</v>
      </c>
    </row>
    <row r="2" spans="1:2" ht="46.5" customHeight="1">
      <c r="A2" s="143" t="s">
        <v>1242</v>
      </c>
      <c r="B2" s="143"/>
    </row>
    <row r="3" spans="1:2" ht="27" customHeight="1">
      <c r="A3" s="57"/>
      <c r="B3" s="121" t="s">
        <v>5</v>
      </c>
    </row>
    <row r="4" spans="1:2" s="53" customFormat="1" ht="35.1" customHeight="1">
      <c r="A4" s="58" t="s">
        <v>981</v>
      </c>
      <c r="B4" s="58" t="s">
        <v>982</v>
      </c>
    </row>
    <row r="5" spans="1:2" s="54" customFormat="1" ht="36.950000000000003" customHeight="1">
      <c r="A5" s="59" t="s">
        <v>984</v>
      </c>
      <c r="B5" s="60">
        <v>13243</v>
      </c>
    </row>
    <row r="6" spans="1:2" s="54" customFormat="1" ht="36.950000000000003" customHeight="1">
      <c r="A6" s="59" t="s">
        <v>985</v>
      </c>
      <c r="B6" s="60">
        <v>747</v>
      </c>
    </row>
    <row r="7" spans="1:2" s="54" customFormat="1" ht="36.950000000000003" customHeight="1">
      <c r="A7" s="59" t="s">
        <v>986</v>
      </c>
      <c r="B7" s="60">
        <v>226</v>
      </c>
    </row>
    <row r="8" spans="1:2" s="54" customFormat="1" ht="36.950000000000003" customHeight="1">
      <c r="A8" s="59" t="s">
        <v>987</v>
      </c>
      <c r="B8" s="60">
        <v>150</v>
      </c>
    </row>
    <row r="9" spans="1:2" s="54" customFormat="1" ht="36.950000000000003" customHeight="1">
      <c r="A9" s="112" t="s">
        <v>1189</v>
      </c>
      <c r="B9" s="63">
        <v>40</v>
      </c>
    </row>
    <row r="10" spans="1:2" s="55" customFormat="1" ht="35.1" customHeight="1">
      <c r="A10" s="123" t="s">
        <v>988</v>
      </c>
      <c r="B10" s="64">
        <f>SUM(B5:B9)</f>
        <v>14406</v>
      </c>
    </row>
    <row r="11" spans="1:2" s="55" customFormat="1" ht="35.1" customHeight="1">
      <c r="A11" s="122" t="s">
        <v>1190</v>
      </c>
      <c r="B11" s="64"/>
    </row>
    <row r="12" spans="1:2" s="55" customFormat="1" ht="35.1" customHeight="1">
      <c r="A12" s="122" t="s">
        <v>1191</v>
      </c>
      <c r="B12" s="113">
        <v>10000</v>
      </c>
    </row>
    <row r="13" spans="1:2" s="55" customFormat="1" ht="35.1" customHeight="1">
      <c r="A13" s="122" t="s">
        <v>1192</v>
      </c>
      <c r="B13" s="64"/>
    </row>
    <row r="14" spans="1:2" s="55" customFormat="1" ht="35.1" customHeight="1">
      <c r="A14" s="122" t="s">
        <v>1193</v>
      </c>
      <c r="B14" s="64"/>
    </row>
    <row r="15" spans="1:2" s="55" customFormat="1" ht="35.1" customHeight="1">
      <c r="A15" s="124" t="s">
        <v>991</v>
      </c>
      <c r="B15" s="64">
        <f>SUM(B10:B14)</f>
        <v>24406</v>
      </c>
    </row>
    <row r="16" spans="1:2" s="55" customFormat="1" ht="20.100000000000001" customHeight="1">
      <c r="A16" s="138" t="s">
        <v>2</v>
      </c>
      <c r="B16" s="138"/>
    </row>
    <row r="17" spans="1:2" s="55" customFormat="1" ht="40.5" customHeight="1">
      <c r="A17" s="65"/>
      <c r="B17" s="66"/>
    </row>
    <row r="18" spans="1:2" s="53" customFormat="1" ht="19.5" hidden="1" customHeight="1">
      <c r="A18" s="67"/>
      <c r="B18" s="68">
        <f>475+475*0.8</f>
        <v>855</v>
      </c>
    </row>
    <row r="19" spans="1:2" s="55" customFormat="1" ht="20.100000000000001" hidden="1" customHeight="1">
      <c r="A19" s="8" t="s">
        <v>993</v>
      </c>
      <c r="B19" s="56">
        <v>60</v>
      </c>
    </row>
    <row r="20" spans="1:2" hidden="1">
      <c r="A20" s="8" t="s">
        <v>994</v>
      </c>
      <c r="B20" s="56">
        <f>263</f>
        <v>263</v>
      </c>
    </row>
    <row r="21" spans="1:2" hidden="1">
      <c r="A21" s="8" t="s">
        <v>995</v>
      </c>
      <c r="B21" s="56">
        <v>200</v>
      </c>
    </row>
    <row r="22" spans="1:2" hidden="1">
      <c r="A22" s="8" t="s">
        <v>996</v>
      </c>
      <c r="B22" s="56">
        <v>300</v>
      </c>
    </row>
    <row r="23" spans="1:2" ht="27.75" hidden="1" customHeight="1">
      <c r="A23" s="56" t="s">
        <v>997</v>
      </c>
      <c r="B23" s="56">
        <f>450*0.9</f>
        <v>405</v>
      </c>
    </row>
    <row r="24" spans="1:2" hidden="1">
      <c r="B24" s="69">
        <f>B7+B8+B9</f>
        <v>416</v>
      </c>
    </row>
    <row r="25" spans="1:2" hidden="1"/>
    <row r="26" spans="1:2" hidden="1">
      <c r="B26" s="69"/>
    </row>
    <row r="27" spans="1:2" hidden="1"/>
    <row r="28" spans="1:2" hidden="1"/>
    <row r="29" spans="1:2" hidden="1"/>
    <row r="30" spans="1:2" hidden="1">
      <c r="B30" s="56" t="s">
        <v>4</v>
      </c>
    </row>
    <row r="31" spans="1:2" hidden="1"/>
    <row r="32" spans="1:2" hidden="1"/>
    <row r="33" hidden="1"/>
    <row r="34" hidden="1"/>
    <row r="35" hidden="1"/>
    <row r="36" hidden="1"/>
    <row r="37" hidden="1"/>
    <row r="38" hidden="1"/>
    <row r="39" hidden="1"/>
  </sheetData>
  <mergeCells count="2">
    <mergeCell ref="A2:B2"/>
    <mergeCell ref="A16:B16"/>
  </mergeCells>
  <phoneticPr fontId="14" type="noConversion"/>
  <printOptions horizontalCentered="1"/>
  <pageMargins left="0.78740157480314965" right="0.78740157480314965" top="0.86614173228346458" bottom="0.74803149606299213" header="0.51181102362204722" footer="0.51181102362204722"/>
  <pageSetup paperSize="9" firstPageNumber="40" orientation="portrait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47"/>
  <sheetViews>
    <sheetView showZeros="0" zoomScale="85" workbookViewId="0">
      <selection activeCell="G15" sqref="G15"/>
    </sheetView>
  </sheetViews>
  <sheetFormatPr defaultRowHeight="14.25"/>
  <cols>
    <col min="1" max="1" width="57.25" style="8" customWidth="1"/>
    <col min="2" max="2" width="22.625" style="56" customWidth="1"/>
    <col min="3" max="16384" width="9" style="8"/>
  </cols>
  <sheetData>
    <row r="1" spans="1:2" ht="20.25" customHeight="1">
      <c r="A1" s="119" t="s">
        <v>1184</v>
      </c>
    </row>
    <row r="2" spans="1:2" ht="36" customHeight="1">
      <c r="A2" s="143" t="s">
        <v>1243</v>
      </c>
      <c r="B2" s="143"/>
    </row>
    <row r="3" spans="1:2" ht="27" customHeight="1">
      <c r="A3" s="57"/>
      <c r="B3" s="121" t="s">
        <v>5</v>
      </c>
    </row>
    <row r="4" spans="1:2" s="53" customFormat="1" ht="27.95" customHeight="1">
      <c r="A4" s="58" t="s">
        <v>983</v>
      </c>
      <c r="B4" s="58" t="s">
        <v>982</v>
      </c>
    </row>
    <row r="5" spans="1:2" s="54" customFormat="1" ht="27.95" customHeight="1">
      <c r="A5" s="134" t="s">
        <v>1352</v>
      </c>
      <c r="B5" s="62">
        <f>B6+B14+B16+B17</f>
        <v>24338</v>
      </c>
    </row>
    <row r="6" spans="1:2" s="54" customFormat="1" ht="27.95" customHeight="1">
      <c r="A6" s="134" t="s">
        <v>1353</v>
      </c>
      <c r="B6" s="62">
        <f>SUM(B7:B13)</f>
        <v>23990</v>
      </c>
    </row>
    <row r="7" spans="1:2" s="54" customFormat="1" ht="27.95" customHeight="1">
      <c r="A7" s="134" t="s">
        <v>1354</v>
      </c>
      <c r="B7" s="62">
        <v>5921</v>
      </c>
    </row>
    <row r="8" spans="1:2" s="54" customFormat="1" ht="27.95" customHeight="1">
      <c r="A8" s="134" t="s">
        <v>1355</v>
      </c>
      <c r="B8" s="62">
        <v>7068</v>
      </c>
    </row>
    <row r="9" spans="1:2" s="54" customFormat="1" ht="27.95" customHeight="1">
      <c r="A9" s="134" t="s">
        <v>1356</v>
      </c>
      <c r="B9" s="62">
        <v>4332</v>
      </c>
    </row>
    <row r="10" spans="1:2" s="54" customFormat="1" ht="27.95" customHeight="1">
      <c r="A10" s="134" t="s">
        <v>1357</v>
      </c>
      <c r="B10" s="62">
        <v>1020</v>
      </c>
    </row>
    <row r="11" spans="1:2" s="54" customFormat="1" ht="27.95" customHeight="1">
      <c r="A11" s="134" t="s">
        <v>1358</v>
      </c>
      <c r="B11" s="62">
        <v>154</v>
      </c>
    </row>
    <row r="12" spans="1:2" s="54" customFormat="1" ht="27.95" customHeight="1">
      <c r="A12" s="134" t="s">
        <v>1359</v>
      </c>
      <c r="B12" s="62">
        <v>3000</v>
      </c>
    </row>
    <row r="13" spans="1:2" s="54" customFormat="1" ht="27.95" customHeight="1">
      <c r="A13" s="134" t="s">
        <v>1360</v>
      </c>
      <c r="B13" s="62">
        <v>2495</v>
      </c>
    </row>
    <row r="14" spans="1:2" s="54" customFormat="1" ht="27.95" customHeight="1">
      <c r="A14" s="134" t="s">
        <v>1361</v>
      </c>
      <c r="B14" s="62">
        <f>B15</f>
        <v>150</v>
      </c>
    </row>
    <row r="15" spans="1:2" s="54" customFormat="1" ht="27.95" customHeight="1">
      <c r="A15" s="134" t="s">
        <v>1362</v>
      </c>
      <c r="B15" s="62">
        <v>150</v>
      </c>
    </row>
    <row r="16" spans="1:2" s="54" customFormat="1" ht="27.95" customHeight="1">
      <c r="A16" s="134" t="s">
        <v>1364</v>
      </c>
      <c r="B16" s="62">
        <v>158</v>
      </c>
    </row>
    <row r="17" spans="1:2" s="54" customFormat="1" ht="27.95" customHeight="1">
      <c r="A17" s="134" t="s">
        <v>1363</v>
      </c>
      <c r="B17" s="62">
        <f>SUM(B18:B19)</f>
        <v>40</v>
      </c>
    </row>
    <row r="18" spans="1:2" s="54" customFormat="1" ht="27.95" customHeight="1">
      <c r="A18" s="134" t="s">
        <v>1365</v>
      </c>
      <c r="B18" s="62">
        <v>36</v>
      </c>
    </row>
    <row r="19" spans="1:2" s="54" customFormat="1" ht="27.95" customHeight="1">
      <c r="A19" s="134" t="s">
        <v>1366</v>
      </c>
      <c r="B19" s="62">
        <v>4</v>
      </c>
    </row>
    <row r="20" spans="1:2" s="55" customFormat="1" ht="27.95" customHeight="1">
      <c r="A20" s="125" t="s">
        <v>989</v>
      </c>
      <c r="B20" s="64">
        <f>B5</f>
        <v>24338</v>
      </c>
    </row>
    <row r="21" spans="1:2" s="55" customFormat="1" ht="27.95" customHeight="1">
      <c r="A21" s="61" t="s">
        <v>990</v>
      </c>
      <c r="B21" s="62">
        <v>68</v>
      </c>
    </row>
    <row r="22" spans="1:2" s="55" customFormat="1" ht="27.95" customHeight="1">
      <c r="A22" s="126" t="s">
        <v>1194</v>
      </c>
      <c r="B22" s="64"/>
    </row>
    <row r="23" spans="1:2" s="55" customFormat="1" ht="27.95" customHeight="1">
      <c r="A23" s="126" t="s">
        <v>1195</v>
      </c>
      <c r="B23" s="64"/>
    </row>
    <row r="24" spans="1:2" s="55" customFormat="1" ht="27.95" customHeight="1">
      <c r="A24" s="127" t="s">
        <v>992</v>
      </c>
      <c r="B24" s="64">
        <f>SUM(B20:B23)</f>
        <v>24406</v>
      </c>
    </row>
    <row r="25" spans="1:2" s="55" customFormat="1" ht="24" customHeight="1">
      <c r="A25" s="138" t="s">
        <v>2</v>
      </c>
      <c r="B25" s="138"/>
    </row>
    <row r="26" spans="1:2" s="53" customFormat="1" ht="19.5" hidden="1" customHeight="1">
      <c r="A26" s="67"/>
      <c r="B26" s="68">
        <f>475+475*0.8</f>
        <v>855</v>
      </c>
    </row>
    <row r="27" spans="1:2" s="55" customFormat="1" ht="20.100000000000001" hidden="1" customHeight="1">
      <c r="A27" s="8" t="s">
        <v>993</v>
      </c>
      <c r="B27" s="56">
        <v>60</v>
      </c>
    </row>
    <row r="28" spans="1:2" hidden="1">
      <c r="A28" s="8" t="s">
        <v>994</v>
      </c>
      <c r="B28" s="56">
        <f>263</f>
        <v>263</v>
      </c>
    </row>
    <row r="29" spans="1:2" hidden="1">
      <c r="A29" s="8" t="s">
        <v>995</v>
      </c>
      <c r="B29" s="56">
        <v>200</v>
      </c>
    </row>
    <row r="30" spans="1:2" hidden="1">
      <c r="A30" s="8" t="s">
        <v>996</v>
      </c>
      <c r="B30" s="56">
        <v>300</v>
      </c>
    </row>
    <row r="31" spans="1:2" ht="27.75" hidden="1" customHeight="1">
      <c r="A31" s="56" t="s">
        <v>997</v>
      </c>
      <c r="B31" s="56">
        <f>450*0.9</f>
        <v>405</v>
      </c>
    </row>
    <row r="32" spans="1:2" hidden="1">
      <c r="B32" s="69" t="e">
        <f>#REF!+#REF!+#REF!</f>
        <v>#REF!</v>
      </c>
    </row>
    <row r="33" spans="2:2" hidden="1"/>
    <row r="34" spans="2:2" hidden="1">
      <c r="B34" s="69"/>
    </row>
    <row r="35" spans="2:2" hidden="1"/>
    <row r="36" spans="2:2" hidden="1"/>
    <row r="37" spans="2:2" hidden="1"/>
    <row r="38" spans="2:2" hidden="1">
      <c r="B38" s="56" t="s">
        <v>4</v>
      </c>
    </row>
    <row r="39" spans="2:2" hidden="1"/>
    <row r="40" spans="2:2" hidden="1"/>
    <row r="41" spans="2:2" hidden="1"/>
    <row r="42" spans="2:2" hidden="1"/>
    <row r="43" spans="2:2" hidden="1"/>
    <row r="44" spans="2:2" hidden="1"/>
    <row r="45" spans="2:2" hidden="1"/>
    <row r="46" spans="2:2" hidden="1"/>
    <row r="47" spans="2:2" hidden="1"/>
  </sheetData>
  <mergeCells count="2">
    <mergeCell ref="A2:B2"/>
    <mergeCell ref="A25:B25"/>
  </mergeCells>
  <phoneticPr fontId="14" type="noConversion"/>
  <printOptions horizontalCentered="1"/>
  <pageMargins left="0.78740157480314965" right="0.78740157480314965" top="0.86614173228346458" bottom="0.74803149606299213" header="0.51181102362204722" footer="0.51181102362204722"/>
  <pageSetup paperSize="9" firstPageNumber="40" orientation="portrait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E12" sqref="E12"/>
    </sheetView>
  </sheetViews>
  <sheetFormatPr defaultRowHeight="14.25"/>
  <cols>
    <col min="1" max="1" width="31.25" style="18" customWidth="1"/>
    <col min="2" max="2" width="9.875" style="19" customWidth="1"/>
    <col min="3" max="3" width="12.125" style="19" customWidth="1"/>
    <col min="4" max="4" width="11.625" style="19" customWidth="1"/>
    <col min="5" max="5" width="12.625" style="19" customWidth="1"/>
    <col min="6" max="6" width="11.75" style="19" customWidth="1"/>
    <col min="7" max="7" width="10.25" style="19" bestFit="1" customWidth="1"/>
    <col min="8" max="8" width="10.25" style="19" customWidth="1"/>
    <col min="9" max="9" width="11.125" style="18" customWidth="1"/>
    <col min="10" max="16384" width="9" style="18"/>
  </cols>
  <sheetData>
    <row r="1" spans="1:13" s="15" customFormat="1" ht="19.5" customHeight="1">
      <c r="A1" s="144" t="s">
        <v>1185</v>
      </c>
      <c r="B1" s="144"/>
      <c r="C1" s="20"/>
      <c r="D1" s="21"/>
      <c r="I1" s="50"/>
      <c r="L1" s="50"/>
      <c r="M1" s="51"/>
    </row>
    <row r="2" spans="1:13" ht="27.75" customHeight="1">
      <c r="A2" s="145" t="s">
        <v>1246</v>
      </c>
      <c r="B2" s="145"/>
      <c r="C2" s="145"/>
      <c r="D2" s="145"/>
      <c r="E2" s="145"/>
      <c r="F2" s="145"/>
      <c r="G2" s="145"/>
      <c r="H2" s="145"/>
    </row>
    <row r="3" spans="1:13">
      <c r="H3" s="22" t="s">
        <v>998</v>
      </c>
    </row>
    <row r="4" spans="1:13" ht="63.75" customHeight="1">
      <c r="A4" s="23" t="s">
        <v>999</v>
      </c>
      <c r="B4" s="24" t="s">
        <v>1000</v>
      </c>
      <c r="C4" s="25" t="s">
        <v>1001</v>
      </c>
      <c r="D4" s="26" t="s">
        <v>1002</v>
      </c>
      <c r="E4" s="27" t="s">
        <v>1188</v>
      </c>
      <c r="F4" s="27" t="s">
        <v>1003</v>
      </c>
      <c r="G4" s="24" t="s">
        <v>1004</v>
      </c>
      <c r="H4" s="26" t="s">
        <v>1005</v>
      </c>
      <c r="I4" s="52"/>
      <c r="J4" s="52"/>
      <c r="K4" s="52"/>
      <c r="L4" s="52"/>
      <c r="M4" s="52"/>
    </row>
    <row r="5" spans="1:13" s="16" customFormat="1" ht="27.95" customHeight="1">
      <c r="A5" s="28" t="s">
        <v>1006</v>
      </c>
      <c r="B5" s="29">
        <f t="shared" ref="B5:B10" si="0">SUM(C5:H5)</f>
        <v>35318</v>
      </c>
      <c r="C5" s="30">
        <v>13533</v>
      </c>
      <c r="D5" s="31">
        <v>8254</v>
      </c>
      <c r="E5" s="32">
        <v>5969</v>
      </c>
      <c r="F5" s="30">
        <v>5753</v>
      </c>
      <c r="G5" s="30">
        <v>1173</v>
      </c>
      <c r="H5" s="30">
        <v>636</v>
      </c>
    </row>
    <row r="6" spans="1:13" s="16" customFormat="1" ht="27.95" customHeight="1">
      <c r="A6" s="33" t="s">
        <v>1007</v>
      </c>
      <c r="B6" s="29">
        <f>SUM(C6:H6)</f>
        <v>39790</v>
      </c>
      <c r="C6" s="34">
        <f>SUM(C7:C10)</f>
        <v>11897</v>
      </c>
      <c r="D6" s="34">
        <f t="shared" ref="D6:H6" si="1">SUM(D7:D10)</f>
        <v>7005</v>
      </c>
      <c r="E6" s="34">
        <f t="shared" si="1"/>
        <v>3740</v>
      </c>
      <c r="F6" s="34">
        <f t="shared" si="1"/>
        <v>16812</v>
      </c>
      <c r="G6" s="34">
        <f t="shared" si="1"/>
        <v>165</v>
      </c>
      <c r="H6" s="34">
        <f t="shared" si="1"/>
        <v>171</v>
      </c>
    </row>
    <row r="7" spans="1:13" s="17" customFormat="1" ht="27.95" customHeight="1">
      <c r="A7" s="35" t="s">
        <v>1008</v>
      </c>
      <c r="B7" s="36">
        <f t="shared" si="0"/>
        <v>19978</v>
      </c>
      <c r="C7" s="37">
        <v>10947</v>
      </c>
      <c r="D7" s="129">
        <v>1144</v>
      </c>
      <c r="E7" s="38">
        <v>3012</v>
      </c>
      <c r="F7" s="37">
        <v>4559</v>
      </c>
      <c r="G7" s="37">
        <v>150</v>
      </c>
      <c r="H7" s="39">
        <v>166</v>
      </c>
    </row>
    <row r="8" spans="1:13" s="17" customFormat="1" ht="27.95" customHeight="1">
      <c r="A8" s="35" t="s">
        <v>1009</v>
      </c>
      <c r="B8" s="36">
        <f t="shared" si="0"/>
        <v>256</v>
      </c>
      <c r="C8" s="37">
        <v>50</v>
      </c>
      <c r="D8" s="37">
        <v>14</v>
      </c>
      <c r="E8" s="40">
        <v>78</v>
      </c>
      <c r="F8" s="37">
        <v>94</v>
      </c>
      <c r="G8" s="37">
        <v>15</v>
      </c>
      <c r="H8" s="39">
        <v>5</v>
      </c>
    </row>
    <row r="9" spans="1:13" s="17" customFormat="1" ht="27.95" customHeight="1">
      <c r="A9" s="41" t="s">
        <v>1010</v>
      </c>
      <c r="B9" s="36">
        <f t="shared" si="0"/>
        <v>18902</v>
      </c>
      <c r="C9" s="37">
        <v>900</v>
      </c>
      <c r="D9" s="130">
        <v>5843</v>
      </c>
      <c r="E9" s="42"/>
      <c r="F9" s="43">
        <v>12159</v>
      </c>
      <c r="G9" s="44"/>
      <c r="H9" s="45"/>
    </row>
    <row r="10" spans="1:13" s="17" customFormat="1" ht="27.95" customHeight="1">
      <c r="A10" s="41" t="s">
        <v>1011</v>
      </c>
      <c r="B10" s="36">
        <f t="shared" si="0"/>
        <v>654</v>
      </c>
      <c r="C10" s="36"/>
      <c r="D10" s="131">
        <v>4</v>
      </c>
      <c r="E10" s="42">
        <v>650</v>
      </c>
      <c r="F10" s="46"/>
      <c r="G10" s="44"/>
      <c r="H10" s="45"/>
    </row>
    <row r="11" spans="1:13" ht="24" customHeight="1">
      <c r="A11" s="128" t="s">
        <v>1248</v>
      </c>
    </row>
  </sheetData>
  <mergeCells count="2">
    <mergeCell ref="A1:B1"/>
    <mergeCell ref="A2:H2"/>
  </mergeCells>
  <phoneticPr fontId="14" type="noConversion"/>
  <printOptions horizontalCentered="1"/>
  <pageMargins left="1.0236220472440944" right="0.74803149606299213" top="0.94488188976377963" bottom="0.86614173228346458" header="0.51181102362204722" footer="0.51181102362204722"/>
  <pageSetup paperSize="9" firstPageNumber="47" orientation="landscape" useFirstPageNumber="1" verticalDpi="0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1"/>
  <sheetViews>
    <sheetView workbookViewId="0">
      <selection activeCell="A10" sqref="A10"/>
    </sheetView>
  </sheetViews>
  <sheetFormatPr defaultRowHeight="14.25"/>
  <cols>
    <col min="1" max="1" width="31.25" style="18" customWidth="1"/>
    <col min="2" max="2" width="9.875" style="19" customWidth="1"/>
    <col min="3" max="3" width="12.125" style="19" customWidth="1"/>
    <col min="4" max="4" width="11.625" style="19" customWidth="1"/>
    <col min="5" max="5" width="12.625" style="19" customWidth="1"/>
    <col min="6" max="6" width="11.75" style="19" customWidth="1"/>
    <col min="7" max="7" width="10.25" style="19" bestFit="1" customWidth="1"/>
    <col min="8" max="8" width="10.25" style="19" customWidth="1"/>
    <col min="9" max="9" width="11.125" style="18" customWidth="1"/>
    <col min="10" max="16384" width="9" style="18"/>
  </cols>
  <sheetData>
    <row r="1" spans="1:13" s="15" customFormat="1" ht="19.5" customHeight="1">
      <c r="A1" s="144" t="s">
        <v>1239</v>
      </c>
      <c r="B1" s="144"/>
      <c r="C1" s="20"/>
      <c r="D1" s="21"/>
      <c r="I1" s="50"/>
      <c r="L1" s="50"/>
      <c r="M1" s="51"/>
    </row>
    <row r="2" spans="1:13" ht="27.75" customHeight="1">
      <c r="A2" s="145" t="s">
        <v>1247</v>
      </c>
      <c r="B2" s="145"/>
      <c r="C2" s="145"/>
      <c r="D2" s="145"/>
      <c r="E2" s="145"/>
      <c r="F2" s="145"/>
      <c r="G2" s="145"/>
      <c r="H2" s="145"/>
    </row>
    <row r="3" spans="1:13">
      <c r="H3" s="22" t="s">
        <v>998</v>
      </c>
    </row>
    <row r="4" spans="1:13" ht="63.75" customHeight="1">
      <c r="A4" s="23" t="s">
        <v>999</v>
      </c>
      <c r="B4" s="24" t="s">
        <v>1000</v>
      </c>
      <c r="C4" s="25" t="s">
        <v>1001</v>
      </c>
      <c r="D4" s="26" t="s">
        <v>1002</v>
      </c>
      <c r="E4" s="27" t="s">
        <v>1188</v>
      </c>
      <c r="F4" s="27" t="s">
        <v>1003</v>
      </c>
      <c r="G4" s="24" t="s">
        <v>1004</v>
      </c>
      <c r="H4" s="26" t="s">
        <v>1005</v>
      </c>
      <c r="I4" s="52"/>
      <c r="J4" s="52"/>
      <c r="K4" s="52"/>
      <c r="L4" s="52"/>
      <c r="M4" s="52"/>
    </row>
    <row r="5" spans="1:13" s="16" customFormat="1" ht="27.95" customHeight="1">
      <c r="A5" s="47" t="s">
        <v>1012</v>
      </c>
      <c r="B5" s="29">
        <v>33134</v>
      </c>
      <c r="C5" s="48">
        <v>8793</v>
      </c>
      <c r="D5" s="48">
        <v>5604</v>
      </c>
      <c r="E5" s="48">
        <v>3449</v>
      </c>
      <c r="F5" s="48">
        <v>15069</v>
      </c>
      <c r="G5" s="48">
        <v>128</v>
      </c>
      <c r="H5" s="48">
        <v>91</v>
      </c>
    </row>
    <row r="6" spans="1:13" s="17" customFormat="1" ht="27.95" customHeight="1">
      <c r="A6" s="35" t="s">
        <v>1013</v>
      </c>
      <c r="B6" s="36">
        <v>32327</v>
      </c>
      <c r="C6" s="42">
        <v>8793</v>
      </c>
      <c r="D6" s="37">
        <v>5603</v>
      </c>
      <c r="E6" s="37">
        <v>3443</v>
      </c>
      <c r="F6" s="37">
        <v>14309</v>
      </c>
      <c r="G6" s="44">
        <v>88</v>
      </c>
      <c r="H6" s="39">
        <v>91</v>
      </c>
    </row>
    <row r="7" spans="1:13" s="17" customFormat="1" ht="27.95" customHeight="1">
      <c r="A7" s="35" t="s">
        <v>1014</v>
      </c>
      <c r="B7" s="36">
        <v>800</v>
      </c>
      <c r="C7" s="36"/>
      <c r="D7" s="36"/>
      <c r="E7" s="37"/>
      <c r="F7" s="36">
        <v>760</v>
      </c>
      <c r="G7" s="44">
        <v>40</v>
      </c>
      <c r="H7" s="45"/>
    </row>
    <row r="8" spans="1:13" s="17" customFormat="1" ht="27.95" customHeight="1">
      <c r="A8" s="41" t="s">
        <v>1015</v>
      </c>
      <c r="B8" s="36">
        <v>7</v>
      </c>
      <c r="C8" s="36"/>
      <c r="D8" s="36">
        <v>1</v>
      </c>
      <c r="E8" s="37">
        <v>6</v>
      </c>
      <c r="F8" s="36"/>
      <c r="G8" s="36"/>
      <c r="H8" s="49"/>
    </row>
    <row r="9" spans="1:13" s="16" customFormat="1" ht="27.95" customHeight="1">
      <c r="A9" s="33" t="s">
        <v>1016</v>
      </c>
      <c r="B9" s="29">
        <v>6656</v>
      </c>
      <c r="C9" s="48">
        <v>3104</v>
      </c>
      <c r="D9" s="48">
        <v>1401</v>
      </c>
      <c r="E9" s="48">
        <v>291</v>
      </c>
      <c r="F9" s="48">
        <v>1743</v>
      </c>
      <c r="G9" s="48">
        <v>37</v>
      </c>
      <c r="H9" s="48">
        <v>80</v>
      </c>
    </row>
    <row r="10" spans="1:13" s="16" customFormat="1" ht="27.95" customHeight="1">
      <c r="A10" s="47" t="s">
        <v>1017</v>
      </c>
      <c r="B10" s="29">
        <v>41974</v>
      </c>
      <c r="C10" s="48">
        <v>16637</v>
      </c>
      <c r="D10" s="48">
        <v>9655</v>
      </c>
      <c r="E10" s="48">
        <v>6260</v>
      </c>
      <c r="F10" s="48">
        <v>7496</v>
      </c>
      <c r="G10" s="48">
        <v>1210</v>
      </c>
      <c r="H10" s="48">
        <v>716</v>
      </c>
    </row>
    <row r="11" spans="1:13" ht="24" customHeight="1">
      <c r="A11" s="128" t="s">
        <v>1249</v>
      </c>
    </row>
  </sheetData>
  <mergeCells count="2">
    <mergeCell ref="A1:B1"/>
    <mergeCell ref="A2:H2"/>
  </mergeCells>
  <phoneticPr fontId="14" type="noConversion"/>
  <printOptions horizontalCentered="1"/>
  <pageMargins left="1.0236220472440944" right="0.74803149606299213" top="0.94488188976377963" bottom="0.86614173228346458" header="0.51181102362204722" footer="0.51181102362204722"/>
  <pageSetup paperSize="9" firstPageNumber="47" orientation="landscape" useFirstPageNumber="1" verticalDpi="0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7"/>
  <sheetViews>
    <sheetView workbookViewId="0">
      <selection activeCell="B9" sqref="B9"/>
    </sheetView>
  </sheetViews>
  <sheetFormatPr defaultRowHeight="14.25"/>
  <cols>
    <col min="1" max="1" width="55.625" style="9" customWidth="1"/>
    <col min="2" max="2" width="20.625" style="9" customWidth="1"/>
    <col min="3" max="16384" width="9" style="9"/>
  </cols>
  <sheetData>
    <row r="1" spans="1:2" s="8" customFormat="1" ht="21.75" customHeight="1">
      <c r="A1" s="118" t="s">
        <v>1240</v>
      </c>
    </row>
    <row r="2" spans="1:2" ht="40.5" customHeight="1">
      <c r="A2" s="147" t="s">
        <v>1200</v>
      </c>
      <c r="B2" s="147"/>
    </row>
    <row r="3" spans="1:2" ht="24.75" customHeight="1">
      <c r="A3" s="10" t="s">
        <v>1018</v>
      </c>
      <c r="B3" s="11" t="s">
        <v>5</v>
      </c>
    </row>
    <row r="4" spans="1:2" ht="39.950000000000003" customHeight="1">
      <c r="A4" s="12" t="s">
        <v>1205</v>
      </c>
      <c r="B4" s="12" t="s">
        <v>1019</v>
      </c>
    </row>
    <row r="5" spans="1:2" ht="39.950000000000003" customHeight="1">
      <c r="A5" s="13" t="s">
        <v>1020</v>
      </c>
      <c r="B5" s="14"/>
    </row>
    <row r="6" spans="1:2" ht="39.950000000000003" customHeight="1">
      <c r="A6" s="13" t="s">
        <v>1021</v>
      </c>
      <c r="B6" s="14"/>
    </row>
    <row r="7" spans="1:2" ht="39.950000000000003" customHeight="1">
      <c r="A7" s="114" t="s">
        <v>1203</v>
      </c>
      <c r="B7" s="14"/>
    </row>
    <row r="8" spans="1:2" ht="39.950000000000003" customHeight="1">
      <c r="A8" s="115" t="s">
        <v>1202</v>
      </c>
      <c r="B8" s="14"/>
    </row>
    <row r="9" spans="1:2" ht="39.950000000000003" customHeight="1">
      <c r="A9" s="114" t="s">
        <v>1201</v>
      </c>
      <c r="B9" s="14"/>
    </row>
    <row r="10" spans="1:2" ht="39.950000000000003" customHeight="1">
      <c r="A10" s="14"/>
      <c r="B10" s="14"/>
    </row>
    <row r="11" spans="1:2" ht="39.950000000000003" customHeight="1">
      <c r="A11" s="116" t="s">
        <v>988</v>
      </c>
      <c r="B11" s="12"/>
    </row>
    <row r="12" spans="1:2" ht="39.950000000000003" customHeight="1">
      <c r="A12" s="116" t="s">
        <v>1190</v>
      </c>
      <c r="B12" s="14"/>
    </row>
    <row r="13" spans="1:2" ht="39.950000000000003" customHeight="1">
      <c r="A13" s="116" t="s">
        <v>1232</v>
      </c>
      <c r="B13" s="14"/>
    </row>
    <row r="14" spans="1:2" ht="39.950000000000003" customHeight="1">
      <c r="A14" s="14"/>
      <c r="B14" s="14"/>
    </row>
    <row r="15" spans="1:2" ht="39.950000000000003" customHeight="1">
      <c r="A15" s="12" t="s">
        <v>988</v>
      </c>
      <c r="B15" s="12"/>
    </row>
    <row r="16" spans="1:2" ht="30.75" customHeight="1">
      <c r="A16" s="148" t="s">
        <v>1250</v>
      </c>
      <c r="B16" s="148"/>
    </row>
    <row r="17" spans="1:2">
      <c r="A17" s="146"/>
      <c r="B17" s="146"/>
    </row>
  </sheetData>
  <mergeCells count="3">
    <mergeCell ref="A17:B17"/>
    <mergeCell ref="A2:B2"/>
    <mergeCell ref="A16:B16"/>
  </mergeCells>
  <phoneticPr fontId="14" type="noConversion"/>
  <pageMargins left="1.1023622047244095" right="0.74803149606299213" top="1.0236220472440944" bottom="0.98425196850393704" header="0.51181102362204722" footer="0.51181102362204722"/>
  <pageSetup paperSize="9" firstPageNumber="48" orientation="portrait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4</vt:i4>
      </vt:variant>
    </vt:vector>
  </HeadingPairs>
  <TitlesOfParts>
    <vt:vector size="14" baseType="lpstr">
      <vt:lpstr>一般公共预算收入表 </vt:lpstr>
      <vt:lpstr>一般公共预算支出表</vt:lpstr>
      <vt:lpstr>一般公共预算基本支出</vt:lpstr>
      <vt:lpstr>一般公共预算收支平衡表</vt:lpstr>
      <vt:lpstr>政府性基金预算收入表</vt:lpstr>
      <vt:lpstr>政府性基金预算支出表</vt:lpstr>
      <vt:lpstr>社会保险基金预算收入表</vt:lpstr>
      <vt:lpstr>社会保险基金预算支出表</vt:lpstr>
      <vt:lpstr>国有资本经营预算收入表</vt:lpstr>
      <vt:lpstr>国有资本经营预算支出</vt:lpstr>
      <vt:lpstr>一般公共预算基本支出!Print_Titles</vt:lpstr>
      <vt:lpstr>'一般公共预算收入表 '!Print_Titles</vt:lpstr>
      <vt:lpstr>一般公共预算收支平衡表!Print_Titles</vt:lpstr>
      <vt:lpstr>一般公共预算支出表!Print_Titles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User</cp:lastModifiedBy>
  <cp:revision>1</cp:revision>
  <cp:lastPrinted>2018-01-26T09:05:04Z</cp:lastPrinted>
  <dcterms:created xsi:type="dcterms:W3CDTF">2012-10-16T01:39:13Z</dcterms:created>
  <dcterms:modified xsi:type="dcterms:W3CDTF">2018-01-26T09:06:00Z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